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 activeTab="1"/>
  </bookViews>
  <sheets>
    <sheet name="Đất ở" sheetId="2" r:id="rId1"/>
    <sheet name="Đất SXKD" sheetId="11" r:id="rId2"/>
    <sheet name="Sheet3" sheetId="3" state="hidden" r:id="rId3"/>
    <sheet name="Sheet4" sheetId="4" state="hidden" r:id="rId4"/>
    <sheet name="Sheet5" sheetId="5" state="hidden" r:id="rId5"/>
    <sheet name="Sheet6" sheetId="6" state="hidden" r:id="rId6"/>
    <sheet name="Sheet7" sheetId="7" state="hidden" r:id="rId7"/>
    <sheet name="Sheet8" sheetId="8" state="hidden" r:id="rId8"/>
    <sheet name="Sheet9" sheetId="9" state="hidden" r:id="rId9"/>
    <sheet name="Sheet10" sheetId="10" state="hidden" r:id="rId10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2" l="1"/>
  <c r="L85" i="2" s="1"/>
  <c r="K83" i="2"/>
  <c r="L83" i="2" s="1"/>
  <c r="K80" i="2"/>
  <c r="K71" i="2"/>
  <c r="L71" i="2" s="1"/>
  <c r="I10" i="10" l="1"/>
  <c r="H10" i="10"/>
  <c r="G10" i="10"/>
  <c r="F10" i="10"/>
  <c r="J9" i="8" l="1"/>
  <c r="I9" i="8"/>
  <c r="H9" i="8"/>
  <c r="G9" i="8"/>
  <c r="F9" i="8"/>
  <c r="H7" i="8"/>
  <c r="G7" i="8"/>
  <c r="F7" i="8"/>
  <c r="H5" i="8"/>
  <c r="G5" i="8"/>
  <c r="F5" i="8"/>
  <c r="H11" i="7"/>
  <c r="G11" i="7"/>
  <c r="F11" i="7"/>
  <c r="J13" i="6" l="1"/>
  <c r="K13" i="6" s="1"/>
  <c r="H13" i="6"/>
  <c r="G13" i="6"/>
  <c r="F13" i="6"/>
  <c r="J9" i="6"/>
  <c r="H9" i="6"/>
  <c r="G9" i="6"/>
  <c r="F9" i="6"/>
  <c r="D5" i="6"/>
  <c r="J4" i="6"/>
  <c r="K4" i="6" s="1"/>
  <c r="H4" i="6"/>
  <c r="F4" i="6"/>
  <c r="D4" i="6"/>
  <c r="G4" i="6" s="1"/>
  <c r="H18" i="5" l="1"/>
  <c r="G18" i="5"/>
  <c r="F18" i="5"/>
  <c r="H17" i="5"/>
  <c r="G17" i="5"/>
  <c r="F17" i="5"/>
  <c r="H13" i="5"/>
  <c r="G13" i="5"/>
  <c r="F13" i="5"/>
  <c r="H7" i="5"/>
  <c r="F7" i="5"/>
  <c r="D7" i="5"/>
  <c r="G7" i="5" s="1"/>
  <c r="D6" i="5"/>
  <c r="Q7" i="4" l="1"/>
  <c r="O7" i="4"/>
  <c r="P7" i="4"/>
  <c r="N7" i="4"/>
  <c r="R7" i="4"/>
  <c r="E12" i="4"/>
  <c r="S7" i="4" l="1"/>
</calcChain>
</file>

<file path=xl/sharedStrings.xml><?xml version="1.0" encoding="utf-8"?>
<sst xmlns="http://schemas.openxmlformats.org/spreadsheetml/2006/main" count="605" uniqueCount="183">
  <si>
    <t>TT</t>
  </si>
  <si>
    <t>TÊN ĐƯỜNG- ĐOẠN ĐƯỜNG- KHU VỰC</t>
  </si>
  <si>
    <t>Giá đất tại Quyết định 46/2019/QĐ-UBND ngày 31/12/2019</t>
  </si>
  <si>
    <t>Giá đất điều chỉnh bổ sung</t>
  </si>
  <si>
    <t>Đất ở</t>
  </si>
  <si>
    <t>Giá đất SXKDPNN không phải đất TMDV</t>
  </si>
  <si>
    <t>Giá đất TMDV</t>
  </si>
  <si>
    <t>VT1</t>
  </si>
  <si>
    <t>VT2</t>
  </si>
  <si>
    <t>VT3</t>
  </si>
  <si>
    <t>I</t>
  </si>
  <si>
    <t>II</t>
  </si>
  <si>
    <t>III</t>
  </si>
  <si>
    <t>IV</t>
  </si>
  <si>
    <t>V</t>
  </si>
  <si>
    <t>VI</t>
  </si>
  <si>
    <t>VII</t>
  </si>
  <si>
    <t>Đơn vị tính: nghìn đồng/m2</t>
  </si>
  <si>
    <t>VỊ TRÍ</t>
  </si>
  <si>
    <t>Giá tại QĐ 46</t>
  </si>
  <si>
    <t>TRỰC NINH</t>
  </si>
  <si>
    <t>XÃ VIỆT HÙNG</t>
  </si>
  <si>
    <t>Quốc lộ 21</t>
  </si>
  <si>
    <t>XÃ TRUNG ĐÔNG</t>
  </si>
  <si>
    <t>Đường bờ sông Cát Chử</t>
  </si>
  <si>
    <t>Đoạn từ cầu Điện Biên đến cầu Lò Vôi</t>
  </si>
  <si>
    <t>XÃ TRỰC NỘI</t>
  </si>
  <si>
    <t>Đường Nam sông Thống Nhất (đường Nam tỉnh lộ 488B)</t>
  </si>
  <si>
    <t>XÃ TRỰC MỸ</t>
  </si>
  <si>
    <t>Đường Hưng Mỹ kéo dài (đoạn từ cầu Trung Lý đến đường trục xã trước mặt UBND xã Trực Mỹ).</t>
  </si>
  <si>
    <t>Đường Nam sông Hưng Mỹ đoạn từ nhà ông Tam đến cầu thôn Quỹ Ngoại (phía bên bờ sông).</t>
  </si>
  <si>
    <t>XÃ TRỰC THUẬN</t>
  </si>
  <si>
    <t>Đường hiện trạng ≤ 5m kết nối với Tỉnh lộ 490C</t>
  </si>
  <si>
    <t>XUÂN TRƯỜNG</t>
  </si>
  <si>
    <t>THỊ TRẤN XUÂN TRƯỜNG</t>
  </si>
  <si>
    <t>Đường tỉnh lộ 489C (đường 32m)</t>
  </si>
  <si>
    <t>Tỉnh lộ 489 - Từ ngã ba Xuân Bảng đến cống Trung Linh</t>
  </si>
  <si>
    <t>Đất ngoài bãi sông Ninh Cơ</t>
  </si>
  <si>
    <t>XÃ THỌ NGHIỆP</t>
  </si>
  <si>
    <t>Đường trục xã</t>
  </si>
  <si>
    <t>Từ cầu Đông Lạnh đến nhà ông Tình</t>
  </si>
  <si>
    <t>Đường liên thôn</t>
  </si>
  <si>
    <t>Từ nhà ông Việt xóm 12 đến hết nhà ông Hiệp xóm 12</t>
  </si>
  <si>
    <t>XÃ XUÂN PHONG</t>
  </si>
  <si>
    <t>Tỉnh lộ 489C</t>
  </si>
  <si>
    <t>XÃ XUÂN NINH</t>
  </si>
  <si>
    <t>Đường huyện - Đoạn từ cầu Nghĩa Xá đến ngã tư Hải Vân</t>
  </si>
  <si>
    <t>Đường kết nối với Đường huyện - Đoạn từ cầu Nghĩa Xá đến ngã tư Hải Vân có chiều rộng trên 5m</t>
  </si>
  <si>
    <t>XÃ XUÂN TRUNG</t>
  </si>
  <si>
    <t>Đường xóm, liên xóm hiện trạng bê tông ≤ 3m</t>
  </si>
  <si>
    <t>Xã Hải Ninh</t>
  </si>
  <si>
    <t>Đường QL 21</t>
  </si>
  <si>
    <t>Xã Hải Châu</t>
  </si>
  <si>
    <t>Xã Hải Tây</t>
  </si>
  <si>
    <t>Xã Hải Hưng</t>
  </si>
  <si>
    <t>Đường hiện trạng trên 5m kết nối với đường QL 21 - Đoạn từ giáp Xuân Ninh đến nghĩa trang Hải Hưng</t>
  </si>
  <si>
    <t>Xã Hải Tân</t>
  </si>
  <si>
    <t>Đường hiện trạng trên 5m kết nối với đường Tây Sông Múc</t>
  </si>
  <si>
    <t>Xã Hải Long</t>
  </si>
  <si>
    <t>Đường hiện trạng dưới 3m kết nối với đường Long Sơn</t>
  </si>
  <si>
    <t>Xã Hải Phong</t>
  </si>
  <si>
    <t>Đường An Đông</t>
  </si>
  <si>
    <t>BỔ SUNG BẢNG GIÁ ĐẤT HUYỆN GIAO THỦY</t>
  </si>
  <si>
    <t>Hoành Sơn</t>
  </si>
  <si>
    <t>Đường QL 37B</t>
  </si>
  <si>
    <t>Đoạn từ Trường dân lập đến Giao Nhân</t>
  </si>
  <si>
    <t>Xã Giao Thanh</t>
  </si>
  <si>
    <t>Đoạn từ cầu Giao Thanh đến giao Giao An</t>
  </si>
  <si>
    <t>Đường hiện trạng ≤ 3m kết nối với Đường trục xã - Đoạn từ giáp xã Hồng Thuận đến hết xóm Thanh Giáo</t>
  </si>
  <si>
    <t>Xã Hồng Thuận</t>
  </si>
  <si>
    <t>Đường hiện trạng rộng từ 3-5m kết nối với TL 489</t>
  </si>
  <si>
    <t>Xã Giao Hà</t>
  </si>
  <si>
    <t>Đường kết nối đường Lạc Lâm, đoạn từ cầu trắng giao hà đến hết nghĩa trang xóm 1 dưới 3m</t>
  </si>
  <si>
    <t>Xã Giao An</t>
  </si>
  <si>
    <t>Đường ven sông Hàng Tổng 1</t>
  </si>
  <si>
    <t>Đất ngoài đê Hữu Hồng</t>
  </si>
  <si>
    <t>Tỉnh lộ 489</t>
  </si>
  <si>
    <t>Xã Mỹ Thành</t>
  </si>
  <si>
    <t>Xã Thành Lợi</t>
  </si>
  <si>
    <t>Tuyến trục xã</t>
  </si>
  <si>
    <t>Từ Chùa Gạo đến giáp xã Liên Minh</t>
  </si>
  <si>
    <t>Đoạn từ Đám Hát Đến cầu An Nhân</t>
  </si>
  <si>
    <t>Xã Hiển Khánh</t>
  </si>
  <si>
    <t>Tuyến Tỉnh lộ 486B đi Quốc lộ 21</t>
  </si>
  <si>
    <t>Điều chỉnh tên đường</t>
  </si>
  <si>
    <t>Xã Nghĩa Thái</t>
  </si>
  <si>
    <t>Đường Thái Thịnh</t>
  </si>
  <si>
    <t>Đoạn từ cầu UBND xã Nghĩa Thái đến hết nhà ông Lâm xóm 4</t>
  </si>
  <si>
    <t>Đoạn từ cầu UBND xã Nghĩa Thái đến hết nhà ông Lâm xóm 3</t>
  </si>
  <si>
    <t>Xã Phương Định</t>
  </si>
  <si>
    <t>Vùng dân cư</t>
  </si>
  <si>
    <t>Khu vực 1: Thôn Cổ Chất, Nhự Nương, Cự Trữ, Phú Trung, Tiên Bình, Văn Cảnh, Sồng Lạc Thịnh.</t>
  </si>
  <si>
    <t>Khu vực 2: Thôn Sồng Lạc Thịnh, Lộ Xuyên 1, An Phương</t>
  </si>
  <si>
    <t>Điều chỉnh thôn xóm cho phù hợp</t>
  </si>
  <si>
    <t>Xã Trực Khang</t>
  </si>
  <si>
    <t>Đường liên xóm Đoạn từ nhà ông Kiền (bà Thuý) đến nhà ông Tùng xóm 4</t>
  </si>
  <si>
    <t>Xóm 3 đi cầu Nhát</t>
  </si>
  <si>
    <t>Từ Chùa Gạo đến hết Đám Hát</t>
  </si>
  <si>
    <t xml:space="preserve">Điều chỉnh tên đường </t>
  </si>
  <si>
    <t>Khu vực 1: Thôn Phú Trung, Tiên Bình, Sồng Lạc Thịnh</t>
  </si>
  <si>
    <t xml:space="preserve"> Đường Nam sông Thống Nhất (Đường nam tỉnh lộ 488B)</t>
  </si>
  <si>
    <t>Đường liên xóm đoạn từ nhà ông Kiền (bà Thúy) đến nhà ông Hải xóm 6</t>
  </si>
  <si>
    <t>Xã Yên Đồng</t>
  </si>
  <si>
    <r>
      <t xml:space="preserve">Đoạn từ nhà Bà Gương </t>
    </r>
    <r>
      <rPr>
        <i/>
        <sz val="12"/>
        <color theme="1"/>
        <rFont val="Times New Roman"/>
        <family val="1"/>
      </rPr>
      <t>(Thôn Cao Đài 1)</t>
    </r>
    <r>
      <rPr>
        <sz val="12"/>
        <color theme="1"/>
        <rFont val="Times New Roman"/>
        <family val="1"/>
      </rPr>
      <t xml:space="preserve"> đến Cầu Nhát</t>
    </r>
  </si>
  <si>
    <t>Xã Yên Hưng</t>
  </si>
  <si>
    <t>Đoạn từ WB2 Đa Bụt đến hết xóm 1</t>
  </si>
  <si>
    <t>Đoạn từ ông Mạnh xóm 4 đến đê Đại Hà</t>
  </si>
  <si>
    <t xml:space="preserve">Đoạn từ ông Mạnh xóm 4 đến ngã 4 Hội Đồng </t>
  </si>
  <si>
    <t>Xã Yên Trị</t>
  </si>
  <si>
    <t>Đoạn từ giáp đất Yên Đồng đến hết thôn Vĩnh Trị</t>
  </si>
  <si>
    <t>Đoạn từ thôn Vĩnh Trị đến hết Công ty Vĩnh Tiến</t>
  </si>
  <si>
    <t>Đoạn từ đất nhà ông Vinh đến hết Công ty Vĩnh Tiến</t>
  </si>
  <si>
    <t>Đoạn từ giáp đất Yên Đồng đến hết đất nhà ông Vinh</t>
  </si>
  <si>
    <t>Vị trí</t>
  </si>
  <si>
    <t>Ghi chú</t>
  </si>
  <si>
    <t>TÊN ĐƯỜNG - ĐOẠN ĐƯỜNG - KHU VỰC ĐỀ NGHỊ ĐIỀU CHỈNH</t>
  </si>
  <si>
    <t>Xã Tân Khánh</t>
  </si>
  <si>
    <t>Tuyến đường huyện Cầu Họ - Hạnh Lâm</t>
  </si>
  <si>
    <t>Đường Hiển Khánh – Tân Khánh</t>
  </si>
  <si>
    <t>Từ ngã tư B16 (Phú Thôn) đến Cống luồn Hạ Xá (Đi TL486B)</t>
  </si>
  <si>
    <t>Từ ngã ba đường 486B đi Tân Khánh</t>
  </si>
  <si>
    <t>Từ nhà ông Chiến đến hết bệnh viện I Nghĩa Hưng</t>
  </si>
  <si>
    <t>Xã Nghĩa Trung</t>
  </si>
  <si>
    <t>Từ nhà ông Chiến đến giáp bệnh viện I Nghĩa Hưng</t>
  </si>
  <si>
    <t>Khu nội thị TDP 2, TDP 3</t>
  </si>
  <si>
    <t>Thị trấn Liễu Đề</t>
  </si>
  <si>
    <t>Đường 9m</t>
  </si>
  <si>
    <t>Khu vực 2: Thôn Lộ Xuyên 1, An Trong, An Phương</t>
  </si>
  <si>
    <t xml:space="preserve">Xã Liêm Hải </t>
  </si>
  <si>
    <t>Đoạn từ Bưu cục Ngặt kéo đến đường vào xóm 1- đường vào trạm y tế (dốc ông Hồi)</t>
  </si>
  <si>
    <r>
      <t xml:space="preserve">Đường trục xã, liên xã: </t>
    </r>
    <r>
      <rPr>
        <sz val="12"/>
        <rFont val="Times New Roman"/>
        <family val="1"/>
      </rPr>
      <t>Đường Nam sông Thống Nhất (Đường nam tỉnh lộ 488B)</t>
    </r>
  </si>
  <si>
    <t>Thị trấn Cát Thành</t>
  </si>
  <si>
    <t>Vùng dân cư:</t>
  </si>
  <si>
    <t>Vùng dân cư còn lại trong 14 tổ dân phố</t>
  </si>
  <si>
    <t>Vùng dân cư còn lại trong 15 tổ dân phố</t>
  </si>
  <si>
    <t>Xã Trực Thắng</t>
  </si>
  <si>
    <t>Đoạn từ giáp xã Trực Đại đến cống thôn Vạn Thắng</t>
  </si>
  <si>
    <t>Quốc lộ 21B</t>
  </si>
  <si>
    <t>Đoạn từ giáp xã Trực Đại đến cống số 10</t>
  </si>
  <si>
    <t>Đường Vạn Phú:</t>
  </si>
  <si>
    <t>Đoạn trung tâm từ nhà ông Thiêm xóm 3 đến nhà ông Ty xóm 3</t>
  </si>
  <si>
    <t>Đoạn trung tâm từ nhà ông Thiêm thôn Phúc Thắng đến nhà ông Ty thôn Phúc Thắng</t>
  </si>
  <si>
    <t>Lỗi Bảng giá đất</t>
  </si>
  <si>
    <t>I. HUYỆN NGHĨA HƯNG</t>
  </si>
  <si>
    <t>Đơn giá đề nghị điều chỉnh</t>
  </si>
  <si>
    <r>
      <t>Đoạn từ Đền Trần Quang Khải đến hết nhà Bà Gương</t>
    </r>
    <r>
      <rPr>
        <i/>
        <sz val="12"/>
        <color theme="1"/>
        <rFont val="Times New Roman"/>
        <family val="1"/>
      </rPr>
      <t xml:space="preserve"> (Thôn Cao Đài 1)</t>
    </r>
  </si>
  <si>
    <t>Đoạn từ Đám Hát đến cầu An Nhân</t>
  </si>
  <si>
    <t>Từ đường Nam thôn Đào đến giáp xã Mỹ Thuận</t>
  </si>
  <si>
    <t>Xã Cộng Hoà</t>
  </si>
  <si>
    <t>Từ TL 486B đến cầu Châu Bạc (giáp Trung Thành)</t>
  </si>
  <si>
    <t>Tuyến đường trục xã</t>
  </si>
  <si>
    <t>Từ TL 486B đến giáp Trung Thành</t>
  </si>
  <si>
    <t>Gộp đoạn</t>
  </si>
  <si>
    <t>Đoạn từ WB2 Đa Bụt đến ngã tư ông Hiếu</t>
  </si>
  <si>
    <t>Đoạn từ Nhà văn hóa Thôn 4 đến đê Đại Hà</t>
  </si>
  <si>
    <t>Đoạn từ Đền Thượng đến Đền Hạ (Hoàng Đan)</t>
  </si>
  <si>
    <t xml:space="preserve">Tách đoạn đường </t>
  </si>
  <si>
    <t>Gộp đoạn đường</t>
  </si>
  <si>
    <t>Khu vực 1: Thôn Tiến Thắng, thôn Khang Giang, xóm 17 (Thôn An Trung)</t>
  </si>
  <si>
    <t>Khu vực 1: Thôn Tiến Thắng, thôn Khang Giang, khu Càn Điền xóm 17 (Thôn An Trung)</t>
  </si>
  <si>
    <t>Tuyến đê Đại Hà</t>
  </si>
  <si>
    <t>Đoạn từ Bưu cục Ngặt kéo đến đường vào thôn Thần Lộ - đường vào trạm y tế (dốc ông Hồi)</t>
  </si>
  <si>
    <t>Tách đoạn đường</t>
  </si>
  <si>
    <t>Từ đường Nam thôn Đào đến Quốc lộ 21</t>
  </si>
  <si>
    <t>Đường Nam sông Thống Nhất (Đường nam tỉnh lộ 488B)</t>
  </si>
  <si>
    <t xml:space="preserve">BIỂU TỔNG HỢP CÁC TRƯỜNG HỢP ĐỀ XUẤT ĐIỀU CHỈNH MỨC GIÁ </t>
  </si>
  <si>
    <t>I. HUYỆN MỸ LỘC</t>
  </si>
  <si>
    <t>II. HUYỆN VỤ BẢN</t>
  </si>
  <si>
    <t>III. HUYỆN Ý YÊN</t>
  </si>
  <si>
    <t>IV. HUYỆN NGHĨA HƯNG</t>
  </si>
  <si>
    <t>V. HUYỆN TRỰC NINH</t>
  </si>
  <si>
    <t>VI. HUYỆN GIAO THỦY</t>
  </si>
  <si>
    <t>Đường sông Thống Nhất</t>
  </si>
  <si>
    <t>A. BẢNG GIÁ ĐẤT Ở</t>
  </si>
  <si>
    <t xml:space="preserve">Giá đất   </t>
  </si>
  <si>
    <t>Đất sản xuất, kinh doanh phi nông nghiệp không phải là đất TMDV</t>
  </si>
  <si>
    <t>Đất thương mại, dịch vụ</t>
  </si>
  <si>
    <t>TÊN ĐƯỜNG - ĐOẠN ĐƯỜNG - KHU VỰC TẠI NGHỊ QUYẾT 78/2023/NQ-HĐND</t>
  </si>
  <si>
    <t>Hệ số điều chỉnh giá đất</t>
  </si>
  <si>
    <t>B. BẢNG GIÁ ĐẤT SẢN XUẤT KINH DOANH VÀ THƯƠNG MẠI DỊCH VỤ</t>
  </si>
  <si>
    <t>Giá tại Nghị quyết 78/2023/NQ-HĐND</t>
  </si>
  <si>
    <t>Giá đất</t>
  </si>
  <si>
    <t>PHỤ LỤC 02: BỔ SUNG HỆ SỐ ĐIỀU CHỈNH GIÁ ĐẤT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</si>
</sst>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₫_-;\-* #,##0.00\ _₫_-;_-* &quot;-&quot;??\ _₫_-;_-@_-"/>
    <numFmt numFmtId="164" formatCode="_-* #,##0\ _₫_-;\-* #,##0\ _₫_-;_-* &quot;-&quot;??\ _₫_-;_-@_-"/>
    <numFmt numFmtId="165" formatCode="_(* #,##0_);_(* \(#,##0\);_(* &quot;-&quot;??_);_(@_)"/>
    <numFmt numFmtId="166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3" fontId="3" fillId="0" borderId="11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164" fontId="3" fillId="2" borderId="11" xfId="1" applyNumberFormat="1" applyFont="1" applyFill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11" xfId="1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164" fontId="3" fillId="0" borderId="11" xfId="1" applyNumberFormat="1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4" fillId="0" borderId="11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5" fillId="0" borderId="11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64" fontId="9" fillId="0" borderId="11" xfId="1" applyNumberFormat="1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3" fontId="12" fillId="0" borderId="11" xfId="1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66" fontId="9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66" fontId="9" fillId="0" borderId="14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66" fontId="9" fillId="0" borderId="9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166" fontId="8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vertical="center" wrapText="1"/>
    </xf>
    <xf numFmtId="3" fontId="8" fillId="0" borderId="11" xfId="0" applyNumberFormat="1" applyFont="1" applyFill="1" applyBorder="1" applyAlignment="1">
      <alignment vertical="center" wrapText="1"/>
    </xf>
    <xf numFmtId="3" fontId="8" fillId="0" borderId="11" xfId="0" applyNumberFormat="1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166" fontId="8" fillId="0" borderId="14" xfId="0" applyNumberFormat="1" applyFont="1" applyFill="1" applyBorder="1" applyAlignment="1">
      <alignment horizontal="center" vertical="center" wrapText="1"/>
    </xf>
    <xf numFmtId="166" fontId="8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horizontal="left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/>
    </xf>
    <xf numFmtId="166" fontId="8" fillId="0" borderId="1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/>
    </xf>
    <xf numFmtId="166" fontId="8" fillId="0" borderId="0" xfId="0" applyNumberFormat="1" applyFont="1" applyFill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center" wrapText="1"/>
    </xf>
    <xf numFmtId="166" fontId="9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166" fontId="9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3" fontId="17" fillId="0" borderId="0" xfId="0" applyNumberFormat="1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" fontId="12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opLeftCell="A91" zoomScale="85" zoomScaleNormal="85" workbookViewId="0">
      <selection activeCell="J89" sqref="J89:L90"/>
    </sheetView>
  </sheetViews>
  <sheetFormatPr defaultRowHeight="15.75" x14ac:dyDescent="0.25"/>
  <cols>
    <col min="1" max="1" width="2.28515625" style="70" customWidth="1"/>
    <col min="2" max="2" width="51" style="71" customWidth="1"/>
    <col min="3" max="3" width="47.85546875" style="72" customWidth="1"/>
    <col min="4" max="6" width="9.140625" style="70" hidden="1" customWidth="1"/>
    <col min="7" max="8" width="13" style="70" hidden="1" customWidth="1"/>
    <col min="9" max="9" width="0.7109375" style="70" hidden="1" customWidth="1"/>
    <col min="10" max="12" width="9.7109375" style="70" customWidth="1"/>
    <col min="13" max="13" width="12.85546875" style="129" customWidth="1"/>
    <col min="14" max="14" width="10.85546875" style="70" customWidth="1"/>
    <col min="15" max="16384" width="9.140625" style="70"/>
  </cols>
  <sheetData>
    <row r="1" spans="1:14" ht="24" customHeight="1" x14ac:dyDescent="0.25">
      <c r="A1" s="115" t="s">
        <v>182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24" customHeight="1" x14ac:dyDescent="0.25">
      <c r="A2" s="115" t="s">
        <v>173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4" spans="1:14" x14ac:dyDescent="0.25">
      <c r="A4" s="68" t="s">
        <v>166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spans="1:14" x14ac:dyDescent="0.25">
      <c r="J5" s="73" t="s">
        <v>17</v>
      </c>
      <c r="K5" s="73"/>
      <c r="L5" s="73"/>
      <c r="M5" s="73"/>
      <c r="N5" s="73"/>
    </row>
    <row r="6" spans="1:14" ht="36" customHeight="1" x14ac:dyDescent="0.25">
      <c r="A6" s="100"/>
      <c r="B6" s="75" t="s">
        <v>177</v>
      </c>
      <c r="C6" s="75" t="s">
        <v>115</v>
      </c>
      <c r="D6" s="76"/>
      <c r="E6" s="76"/>
      <c r="F6" s="76"/>
      <c r="G6" s="63" t="s">
        <v>19</v>
      </c>
      <c r="H6" s="64"/>
      <c r="I6" s="102"/>
      <c r="J6" s="67" t="s">
        <v>181</v>
      </c>
      <c r="K6" s="67"/>
      <c r="L6" s="67"/>
      <c r="M6" s="77" t="s">
        <v>178</v>
      </c>
      <c r="N6" s="101" t="s">
        <v>114</v>
      </c>
    </row>
    <row r="7" spans="1:14" ht="28.5" customHeight="1" x14ac:dyDescent="0.25">
      <c r="A7" s="103"/>
      <c r="B7" s="78"/>
      <c r="C7" s="78"/>
      <c r="D7" s="76"/>
      <c r="E7" s="76"/>
      <c r="F7" s="76"/>
      <c r="G7" s="105"/>
      <c r="H7" s="106"/>
      <c r="I7" s="107"/>
      <c r="J7" s="67" t="s">
        <v>113</v>
      </c>
      <c r="K7" s="67"/>
      <c r="L7" s="67"/>
      <c r="M7" s="80"/>
      <c r="N7" s="109"/>
    </row>
    <row r="8" spans="1:14" x14ac:dyDescent="0.25">
      <c r="A8" s="108"/>
      <c r="B8" s="81"/>
      <c r="C8" s="81"/>
      <c r="D8" s="38"/>
      <c r="E8" s="38"/>
      <c r="F8" s="38"/>
      <c r="G8" s="65">
        <v>1</v>
      </c>
      <c r="H8" s="65">
        <v>2</v>
      </c>
      <c r="I8" s="116">
        <v>3</v>
      </c>
      <c r="J8" s="65">
        <v>1</v>
      </c>
      <c r="K8" s="65">
        <v>2</v>
      </c>
      <c r="L8" s="65">
        <v>3</v>
      </c>
      <c r="M8" s="117"/>
      <c r="N8" s="76"/>
    </row>
    <row r="9" spans="1:14" s="120" customFormat="1" x14ac:dyDescent="0.25">
      <c r="A9" s="110">
        <v>1</v>
      </c>
      <c r="B9" s="111" t="s">
        <v>77</v>
      </c>
      <c r="C9" s="118" t="s">
        <v>77</v>
      </c>
      <c r="D9" s="119"/>
      <c r="E9" s="119"/>
      <c r="F9" s="119"/>
      <c r="J9" s="65"/>
      <c r="K9" s="65"/>
      <c r="L9" s="65"/>
      <c r="M9" s="117"/>
      <c r="N9" s="76"/>
    </row>
    <row r="10" spans="1:14" s="120" customFormat="1" x14ac:dyDescent="0.25">
      <c r="A10" s="65"/>
      <c r="B10" s="121" t="s">
        <v>39</v>
      </c>
      <c r="C10" s="122" t="s">
        <v>39</v>
      </c>
      <c r="D10" s="65"/>
      <c r="E10" s="65"/>
      <c r="F10" s="65"/>
      <c r="G10" s="65"/>
      <c r="H10" s="65"/>
      <c r="I10" s="116"/>
      <c r="J10" s="65"/>
      <c r="K10" s="65"/>
      <c r="L10" s="65"/>
      <c r="M10" s="117"/>
      <c r="N10" s="76"/>
    </row>
    <row r="11" spans="1:14" s="120" customFormat="1" ht="31.5" x14ac:dyDescent="0.25">
      <c r="A11" s="110"/>
      <c r="B11" s="112" t="s">
        <v>96</v>
      </c>
      <c r="C11" s="123" t="s">
        <v>145</v>
      </c>
      <c r="D11" s="110"/>
      <c r="E11" s="110"/>
      <c r="F11" s="110"/>
      <c r="G11" s="65"/>
      <c r="H11" s="65"/>
      <c r="I11" s="116"/>
      <c r="J11" s="66">
        <v>4000</v>
      </c>
      <c r="K11" s="65">
        <v>2000</v>
      </c>
      <c r="L11" s="65">
        <v>1000</v>
      </c>
      <c r="M11" s="124">
        <v>1</v>
      </c>
      <c r="N11" s="100" t="s">
        <v>156</v>
      </c>
    </row>
    <row r="12" spans="1:14" s="120" customFormat="1" ht="31.5" customHeight="1" x14ac:dyDescent="0.25">
      <c r="A12" s="65"/>
      <c r="B12" s="112" t="s">
        <v>96</v>
      </c>
      <c r="C12" s="123" t="s">
        <v>103</v>
      </c>
      <c r="D12" s="110"/>
      <c r="E12" s="110"/>
      <c r="F12" s="110"/>
      <c r="G12" s="65"/>
      <c r="H12" s="65"/>
      <c r="I12" s="116"/>
      <c r="J12" s="66">
        <v>4000</v>
      </c>
      <c r="K12" s="65">
        <v>2000</v>
      </c>
      <c r="L12" s="65">
        <v>1000</v>
      </c>
      <c r="M12" s="125">
        <v>1</v>
      </c>
      <c r="N12" s="108"/>
    </row>
    <row r="13" spans="1:14" x14ac:dyDescent="0.25">
      <c r="B13" s="126"/>
      <c r="C13" s="127"/>
      <c r="J13" s="128"/>
    </row>
    <row r="14" spans="1:14" x14ac:dyDescent="0.25">
      <c r="A14" s="68" t="s">
        <v>167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</row>
    <row r="15" spans="1:14" x14ac:dyDescent="0.25">
      <c r="J15" s="73" t="s">
        <v>17</v>
      </c>
      <c r="K15" s="73"/>
      <c r="L15" s="73"/>
      <c r="M15" s="73"/>
      <c r="N15" s="73"/>
    </row>
    <row r="16" spans="1:14" ht="35.25" customHeight="1" x14ac:dyDescent="0.25">
      <c r="A16" s="74"/>
      <c r="B16" s="75" t="s">
        <v>177</v>
      </c>
      <c r="C16" s="67" t="s">
        <v>115</v>
      </c>
      <c r="D16" s="76"/>
      <c r="E16" s="76"/>
      <c r="F16" s="76"/>
      <c r="G16" s="67" t="s">
        <v>19</v>
      </c>
      <c r="H16" s="67"/>
      <c r="I16" s="67"/>
      <c r="J16" s="67" t="s">
        <v>181</v>
      </c>
      <c r="K16" s="67"/>
      <c r="L16" s="67"/>
      <c r="M16" s="77" t="s">
        <v>178</v>
      </c>
      <c r="N16" s="67" t="s">
        <v>114</v>
      </c>
    </row>
    <row r="17" spans="1:14" ht="35.25" customHeight="1" x14ac:dyDescent="0.25">
      <c r="A17" s="74"/>
      <c r="B17" s="78"/>
      <c r="C17" s="67"/>
      <c r="D17" s="76"/>
      <c r="E17" s="76"/>
      <c r="F17" s="76"/>
      <c r="G17" s="79"/>
      <c r="H17" s="79"/>
      <c r="I17" s="79"/>
      <c r="J17" s="67" t="s">
        <v>113</v>
      </c>
      <c r="K17" s="67"/>
      <c r="L17" s="67"/>
      <c r="M17" s="80"/>
      <c r="N17" s="67"/>
    </row>
    <row r="18" spans="1:14" x14ac:dyDescent="0.25">
      <c r="A18" s="74"/>
      <c r="B18" s="81"/>
      <c r="C18" s="67"/>
      <c r="D18" s="38"/>
      <c r="E18" s="38"/>
      <c r="F18" s="38"/>
      <c r="G18" s="65">
        <v>1</v>
      </c>
      <c r="H18" s="65">
        <v>2</v>
      </c>
      <c r="I18" s="65">
        <v>3</v>
      </c>
      <c r="J18" s="65">
        <v>1</v>
      </c>
      <c r="K18" s="65">
        <v>2</v>
      </c>
      <c r="L18" s="65">
        <v>3</v>
      </c>
      <c r="M18" s="82"/>
      <c r="N18" s="67"/>
    </row>
    <row r="19" spans="1:14" s="120" customFormat="1" x14ac:dyDescent="0.25">
      <c r="A19" s="79">
        <v>1</v>
      </c>
      <c r="B19" s="83" t="s">
        <v>78</v>
      </c>
      <c r="C19" s="84" t="s">
        <v>78</v>
      </c>
      <c r="D19" s="85"/>
      <c r="E19" s="85"/>
      <c r="F19" s="85"/>
      <c r="G19" s="65"/>
      <c r="H19" s="65"/>
      <c r="I19" s="65"/>
      <c r="J19" s="65"/>
      <c r="K19" s="65"/>
      <c r="L19" s="65"/>
      <c r="M19" s="82"/>
      <c r="N19" s="65"/>
    </row>
    <row r="20" spans="1:14" s="120" customFormat="1" x14ac:dyDescent="0.25">
      <c r="A20" s="79"/>
      <c r="B20" s="83" t="s">
        <v>79</v>
      </c>
      <c r="C20" s="84" t="s">
        <v>79</v>
      </c>
      <c r="D20" s="85"/>
      <c r="E20" s="85"/>
      <c r="F20" s="85"/>
      <c r="G20" s="65"/>
      <c r="H20" s="65"/>
      <c r="I20" s="65"/>
      <c r="J20" s="65"/>
      <c r="K20" s="65"/>
      <c r="L20" s="65"/>
      <c r="M20" s="82"/>
      <c r="N20" s="65"/>
    </row>
    <row r="21" spans="1:14" s="120" customFormat="1" x14ac:dyDescent="0.25">
      <c r="A21" s="79"/>
      <c r="B21" s="86" t="s">
        <v>97</v>
      </c>
      <c r="C21" s="87" t="s">
        <v>80</v>
      </c>
      <c r="D21" s="85"/>
      <c r="E21" s="85"/>
      <c r="F21" s="85"/>
      <c r="G21" s="65"/>
      <c r="H21" s="65"/>
      <c r="I21" s="65"/>
      <c r="J21" s="88">
        <v>5000</v>
      </c>
      <c r="K21" s="88">
        <v>2500</v>
      </c>
      <c r="L21" s="88">
        <v>1300</v>
      </c>
      <c r="M21" s="89">
        <v>1</v>
      </c>
      <c r="N21" s="88" t="s">
        <v>157</v>
      </c>
    </row>
    <row r="22" spans="1:14" s="120" customFormat="1" x14ac:dyDescent="0.25">
      <c r="A22" s="79"/>
      <c r="B22" s="86" t="s">
        <v>146</v>
      </c>
      <c r="C22" s="90"/>
      <c r="D22" s="85"/>
      <c r="E22" s="85"/>
      <c r="F22" s="85"/>
      <c r="G22" s="65"/>
      <c r="H22" s="65"/>
      <c r="I22" s="65"/>
      <c r="J22" s="91"/>
      <c r="K22" s="91"/>
      <c r="L22" s="91"/>
      <c r="M22" s="92"/>
      <c r="N22" s="91"/>
    </row>
    <row r="23" spans="1:14" s="120" customFormat="1" x14ac:dyDescent="0.25">
      <c r="A23" s="79">
        <v>2</v>
      </c>
      <c r="B23" s="83" t="s">
        <v>82</v>
      </c>
      <c r="C23" s="84" t="s">
        <v>82</v>
      </c>
      <c r="D23" s="85"/>
      <c r="E23" s="85"/>
      <c r="F23" s="85"/>
      <c r="G23" s="65"/>
      <c r="H23" s="65"/>
      <c r="I23" s="65"/>
      <c r="J23" s="65"/>
      <c r="K23" s="65"/>
      <c r="L23" s="65"/>
      <c r="M23" s="82"/>
      <c r="N23" s="65"/>
    </row>
    <row r="24" spans="1:14" s="120" customFormat="1" x14ac:dyDescent="0.25">
      <c r="A24" s="85"/>
      <c r="B24" s="83" t="s">
        <v>83</v>
      </c>
      <c r="C24" s="84" t="s">
        <v>83</v>
      </c>
      <c r="D24" s="79"/>
      <c r="E24" s="79"/>
      <c r="F24" s="79"/>
      <c r="G24" s="65"/>
      <c r="H24" s="65"/>
      <c r="I24" s="65"/>
      <c r="J24" s="65"/>
      <c r="K24" s="65"/>
      <c r="L24" s="65"/>
      <c r="M24" s="82"/>
      <c r="N24" s="65"/>
    </row>
    <row r="25" spans="1:14" s="120" customFormat="1" ht="31.5" x14ac:dyDescent="0.25">
      <c r="A25" s="85"/>
      <c r="B25" s="93" t="s">
        <v>163</v>
      </c>
      <c r="C25" s="93" t="s">
        <v>147</v>
      </c>
      <c r="D25" s="94"/>
      <c r="E25" s="94"/>
      <c r="F25" s="94"/>
      <c r="G25" s="65"/>
      <c r="H25" s="65"/>
      <c r="I25" s="65"/>
      <c r="J25" s="65">
        <v>5000</v>
      </c>
      <c r="K25" s="65">
        <v>2500</v>
      </c>
      <c r="L25" s="65">
        <v>1300</v>
      </c>
      <c r="M25" s="82">
        <v>1.2</v>
      </c>
      <c r="N25" s="65" t="s">
        <v>98</v>
      </c>
    </row>
    <row r="26" spans="1:14" s="120" customFormat="1" x14ac:dyDescent="0.25">
      <c r="A26" s="85"/>
      <c r="B26" s="83" t="s">
        <v>39</v>
      </c>
      <c r="C26" s="83" t="s">
        <v>118</v>
      </c>
      <c r="D26" s="94"/>
      <c r="E26" s="94"/>
      <c r="F26" s="94"/>
      <c r="G26" s="65"/>
      <c r="H26" s="65"/>
      <c r="I26" s="65"/>
      <c r="J26" s="65"/>
      <c r="K26" s="65"/>
      <c r="L26" s="65"/>
      <c r="M26" s="82"/>
      <c r="N26" s="65"/>
    </row>
    <row r="27" spans="1:14" s="120" customFormat="1" ht="31.5" x14ac:dyDescent="0.25">
      <c r="A27" s="85"/>
      <c r="B27" s="86" t="s">
        <v>120</v>
      </c>
      <c r="C27" s="86" t="s">
        <v>118</v>
      </c>
      <c r="D27" s="94"/>
      <c r="E27" s="94"/>
      <c r="F27" s="94"/>
      <c r="G27" s="65"/>
      <c r="H27" s="65"/>
      <c r="I27" s="65"/>
      <c r="J27" s="65">
        <v>3500</v>
      </c>
      <c r="K27" s="65">
        <v>1800</v>
      </c>
      <c r="L27" s="65">
        <v>900</v>
      </c>
      <c r="M27" s="82">
        <v>1.4</v>
      </c>
      <c r="N27" s="65" t="s">
        <v>98</v>
      </c>
    </row>
    <row r="28" spans="1:14" s="120" customFormat="1" x14ac:dyDescent="0.25">
      <c r="A28" s="79">
        <v>3</v>
      </c>
      <c r="B28" s="83" t="s">
        <v>148</v>
      </c>
      <c r="C28" s="83" t="s">
        <v>148</v>
      </c>
      <c r="D28" s="85"/>
      <c r="E28" s="85"/>
      <c r="F28" s="85"/>
      <c r="G28" s="65"/>
      <c r="H28" s="65"/>
      <c r="I28" s="65"/>
      <c r="J28" s="65"/>
      <c r="K28" s="65"/>
      <c r="L28" s="65"/>
      <c r="M28" s="82"/>
      <c r="N28" s="65"/>
    </row>
    <row r="29" spans="1:14" s="120" customFormat="1" x14ac:dyDescent="0.25">
      <c r="A29" s="79"/>
      <c r="B29" s="83" t="s">
        <v>150</v>
      </c>
      <c r="C29" s="95" t="s">
        <v>150</v>
      </c>
      <c r="D29" s="96"/>
      <c r="E29" s="96"/>
      <c r="F29" s="96"/>
      <c r="G29" s="96"/>
      <c r="H29" s="97"/>
      <c r="I29" s="65"/>
      <c r="J29" s="65"/>
      <c r="K29" s="65"/>
      <c r="L29" s="65"/>
      <c r="M29" s="82"/>
      <c r="N29" s="65"/>
    </row>
    <row r="30" spans="1:14" s="120" customFormat="1" ht="39.75" customHeight="1" x14ac:dyDescent="0.25">
      <c r="A30" s="76"/>
      <c r="B30" s="98" t="s">
        <v>149</v>
      </c>
      <c r="C30" s="99" t="s">
        <v>151</v>
      </c>
      <c r="D30" s="94"/>
      <c r="E30" s="94"/>
      <c r="F30" s="94"/>
      <c r="G30" s="65"/>
      <c r="H30" s="65"/>
      <c r="I30" s="65"/>
      <c r="J30" s="65">
        <v>4000</v>
      </c>
      <c r="K30" s="65">
        <v>2000</v>
      </c>
      <c r="L30" s="65">
        <v>1000</v>
      </c>
      <c r="M30" s="82">
        <v>1</v>
      </c>
      <c r="N30" s="65" t="s">
        <v>98</v>
      </c>
    </row>
    <row r="31" spans="1:14" s="120" customFormat="1" x14ac:dyDescent="0.25">
      <c r="A31" s="79">
        <v>4</v>
      </c>
      <c r="B31" s="84" t="s">
        <v>116</v>
      </c>
      <c r="C31" s="84" t="s">
        <v>116</v>
      </c>
      <c r="D31" s="94"/>
      <c r="E31" s="94"/>
      <c r="F31" s="94"/>
      <c r="G31" s="65"/>
      <c r="H31" s="65"/>
      <c r="I31" s="65"/>
      <c r="J31" s="65"/>
      <c r="K31" s="65"/>
      <c r="L31" s="65"/>
      <c r="M31" s="82"/>
      <c r="N31" s="65"/>
    </row>
    <row r="32" spans="1:14" s="120" customFormat="1" x14ac:dyDescent="0.25">
      <c r="A32" s="85"/>
      <c r="B32" s="83" t="s">
        <v>117</v>
      </c>
      <c r="C32" s="83" t="s">
        <v>118</v>
      </c>
      <c r="D32" s="94"/>
      <c r="E32" s="94"/>
      <c r="F32" s="94"/>
      <c r="G32" s="65"/>
      <c r="H32" s="65"/>
      <c r="I32" s="65"/>
      <c r="J32" s="65"/>
      <c r="K32" s="65"/>
      <c r="L32" s="65"/>
      <c r="M32" s="82"/>
      <c r="N32" s="65"/>
    </row>
    <row r="33" spans="1:14" s="120" customFormat="1" ht="39.75" customHeight="1" x14ac:dyDescent="0.25">
      <c r="A33" s="85"/>
      <c r="B33" s="86" t="s">
        <v>119</v>
      </c>
      <c r="C33" s="86" t="s">
        <v>118</v>
      </c>
      <c r="D33" s="94"/>
      <c r="E33" s="94"/>
      <c r="F33" s="94"/>
      <c r="G33" s="65"/>
      <c r="H33" s="65"/>
      <c r="I33" s="65"/>
      <c r="J33" s="65">
        <v>4500</v>
      </c>
      <c r="K33" s="65">
        <v>2300</v>
      </c>
      <c r="L33" s="65">
        <v>1200</v>
      </c>
      <c r="M33" s="82">
        <v>1</v>
      </c>
      <c r="N33" s="65" t="s">
        <v>98</v>
      </c>
    </row>
    <row r="34" spans="1:14" s="120" customFormat="1" x14ac:dyDescent="0.25">
      <c r="A34" s="70"/>
      <c r="B34" s="71"/>
      <c r="C34" s="72"/>
      <c r="D34" s="70"/>
      <c r="E34" s="70"/>
      <c r="F34" s="70"/>
      <c r="M34" s="129"/>
    </row>
    <row r="35" spans="1:14" x14ac:dyDescent="0.25">
      <c r="A35" s="68" t="s">
        <v>168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1:14" x14ac:dyDescent="0.25">
      <c r="J36" s="73" t="s">
        <v>17</v>
      </c>
      <c r="K36" s="73"/>
      <c r="L36" s="73"/>
      <c r="M36" s="73"/>
      <c r="N36" s="73"/>
    </row>
    <row r="37" spans="1:14" ht="39.75" customHeight="1" x14ac:dyDescent="0.25">
      <c r="A37" s="100"/>
      <c r="B37" s="75" t="s">
        <v>177</v>
      </c>
      <c r="C37" s="101" t="s">
        <v>115</v>
      </c>
      <c r="D37" s="76"/>
      <c r="E37" s="76"/>
      <c r="F37" s="76"/>
      <c r="G37" s="63" t="s">
        <v>19</v>
      </c>
      <c r="H37" s="64"/>
      <c r="I37" s="102"/>
      <c r="J37" s="67" t="s">
        <v>181</v>
      </c>
      <c r="K37" s="67"/>
      <c r="L37" s="67"/>
      <c r="M37" s="77" t="s">
        <v>178</v>
      </c>
      <c r="N37" s="67" t="s">
        <v>114</v>
      </c>
    </row>
    <row r="38" spans="1:14" ht="24" customHeight="1" x14ac:dyDescent="0.25">
      <c r="A38" s="103"/>
      <c r="B38" s="78"/>
      <c r="C38" s="104"/>
      <c r="D38" s="76"/>
      <c r="E38" s="76"/>
      <c r="F38" s="76"/>
      <c r="G38" s="105"/>
      <c r="H38" s="106"/>
      <c r="I38" s="107"/>
      <c r="J38" s="67" t="s">
        <v>113</v>
      </c>
      <c r="K38" s="67"/>
      <c r="L38" s="67"/>
      <c r="M38" s="80"/>
      <c r="N38" s="67"/>
    </row>
    <row r="39" spans="1:14" x14ac:dyDescent="0.25">
      <c r="A39" s="108"/>
      <c r="B39" s="81"/>
      <c r="C39" s="109"/>
      <c r="D39" s="38"/>
      <c r="E39" s="38"/>
      <c r="F39" s="38"/>
      <c r="G39" s="65">
        <v>1</v>
      </c>
      <c r="H39" s="65">
        <v>2</v>
      </c>
      <c r="I39" s="65">
        <v>3</v>
      </c>
      <c r="J39" s="65">
        <v>1</v>
      </c>
      <c r="K39" s="65">
        <v>2</v>
      </c>
      <c r="L39" s="65">
        <v>3</v>
      </c>
      <c r="M39" s="82"/>
      <c r="N39" s="67"/>
    </row>
    <row r="40" spans="1:14" s="120" customFormat="1" ht="21" customHeight="1" x14ac:dyDescent="0.25">
      <c r="A40" s="110">
        <v>1</v>
      </c>
      <c r="B40" s="111" t="s">
        <v>102</v>
      </c>
      <c r="C40" s="111" t="s">
        <v>102</v>
      </c>
      <c r="D40" s="110"/>
      <c r="E40" s="110"/>
      <c r="F40" s="110"/>
      <c r="G40" s="65"/>
      <c r="H40" s="65"/>
      <c r="I40" s="65"/>
      <c r="J40" s="65"/>
      <c r="K40" s="65"/>
      <c r="L40" s="65"/>
      <c r="M40" s="82"/>
      <c r="N40" s="65"/>
    </row>
    <row r="41" spans="1:14" s="120" customFormat="1" ht="39.75" customHeight="1" x14ac:dyDescent="0.25">
      <c r="A41" s="110"/>
      <c r="B41" s="112" t="s">
        <v>158</v>
      </c>
      <c r="C41" s="113" t="s">
        <v>159</v>
      </c>
      <c r="D41" s="110"/>
      <c r="E41" s="110"/>
      <c r="F41" s="110"/>
      <c r="G41" s="65"/>
      <c r="H41" s="65"/>
      <c r="I41" s="65"/>
      <c r="J41" s="65">
        <v>2500</v>
      </c>
      <c r="K41" s="65">
        <v>1300</v>
      </c>
      <c r="L41" s="65">
        <v>600</v>
      </c>
      <c r="M41" s="82">
        <v>1</v>
      </c>
      <c r="N41" s="65" t="s">
        <v>98</v>
      </c>
    </row>
    <row r="42" spans="1:14" s="120" customFormat="1" ht="21" customHeight="1" x14ac:dyDescent="0.25">
      <c r="A42" s="110">
        <v>2</v>
      </c>
      <c r="B42" s="111" t="s">
        <v>104</v>
      </c>
      <c r="C42" s="111" t="s">
        <v>104</v>
      </c>
      <c r="D42" s="65"/>
      <c r="E42" s="65"/>
      <c r="F42" s="65"/>
      <c r="G42" s="65"/>
      <c r="H42" s="65"/>
      <c r="I42" s="65"/>
      <c r="J42" s="65"/>
      <c r="K42" s="65"/>
      <c r="L42" s="65"/>
      <c r="M42" s="82"/>
      <c r="N42" s="65"/>
    </row>
    <row r="43" spans="1:14" s="120" customFormat="1" ht="21" customHeight="1" x14ac:dyDescent="0.25">
      <c r="A43" s="110"/>
      <c r="B43" s="114" t="s">
        <v>39</v>
      </c>
      <c r="C43" s="114" t="s">
        <v>39</v>
      </c>
      <c r="D43" s="110"/>
      <c r="E43" s="110"/>
      <c r="F43" s="110"/>
      <c r="G43" s="65"/>
      <c r="H43" s="65"/>
      <c r="I43" s="65"/>
      <c r="J43" s="65"/>
      <c r="K43" s="65"/>
      <c r="L43" s="65"/>
      <c r="M43" s="82"/>
      <c r="N43" s="65"/>
    </row>
    <row r="44" spans="1:14" s="120" customFormat="1" ht="39.75" customHeight="1" x14ac:dyDescent="0.25">
      <c r="A44" s="65"/>
      <c r="B44" s="112" t="s">
        <v>105</v>
      </c>
      <c r="C44" s="113" t="s">
        <v>153</v>
      </c>
      <c r="D44" s="110"/>
      <c r="E44" s="110"/>
      <c r="F44" s="110"/>
      <c r="G44" s="65"/>
      <c r="H44" s="65"/>
      <c r="I44" s="65"/>
      <c r="J44" s="65">
        <v>2500</v>
      </c>
      <c r="K44" s="65">
        <v>1500</v>
      </c>
      <c r="L44" s="65">
        <v>800</v>
      </c>
      <c r="M44" s="82">
        <v>1</v>
      </c>
      <c r="N44" s="65" t="s">
        <v>98</v>
      </c>
    </row>
    <row r="45" spans="1:14" s="120" customFormat="1" ht="39.75" customHeight="1" x14ac:dyDescent="0.25">
      <c r="A45" s="65"/>
      <c r="B45" s="112" t="s">
        <v>106</v>
      </c>
      <c r="C45" s="113" t="s">
        <v>154</v>
      </c>
      <c r="D45" s="65"/>
      <c r="E45" s="65"/>
      <c r="F45" s="65"/>
      <c r="G45" s="65"/>
      <c r="H45" s="65"/>
      <c r="I45" s="65"/>
      <c r="J45" s="65">
        <v>2500</v>
      </c>
      <c r="K45" s="65">
        <v>1500</v>
      </c>
      <c r="L45" s="65">
        <v>800</v>
      </c>
      <c r="M45" s="82">
        <v>1</v>
      </c>
      <c r="N45" s="65" t="s">
        <v>98</v>
      </c>
    </row>
    <row r="46" spans="1:14" s="120" customFormat="1" ht="39.75" customHeight="1" x14ac:dyDescent="0.25">
      <c r="A46" s="110"/>
      <c r="B46" s="112" t="s">
        <v>107</v>
      </c>
      <c r="C46" s="113" t="s">
        <v>155</v>
      </c>
      <c r="D46" s="110"/>
      <c r="E46" s="110"/>
      <c r="F46" s="110"/>
      <c r="G46" s="65"/>
      <c r="H46" s="65"/>
      <c r="I46" s="65"/>
      <c r="J46" s="65">
        <v>2500</v>
      </c>
      <c r="K46" s="65">
        <v>1500</v>
      </c>
      <c r="L46" s="65">
        <v>800</v>
      </c>
      <c r="M46" s="82">
        <v>1</v>
      </c>
      <c r="N46" s="65" t="s">
        <v>98</v>
      </c>
    </row>
    <row r="47" spans="1:14" s="120" customFormat="1" ht="21" customHeight="1" x14ac:dyDescent="0.25">
      <c r="A47" s="110">
        <v>3</v>
      </c>
      <c r="B47" s="111" t="s">
        <v>108</v>
      </c>
      <c r="C47" s="111" t="s">
        <v>108</v>
      </c>
      <c r="D47" s="110"/>
      <c r="E47" s="110"/>
      <c r="F47" s="110"/>
      <c r="G47" s="65"/>
      <c r="H47" s="65"/>
      <c r="I47" s="65"/>
      <c r="J47" s="65"/>
      <c r="K47" s="65"/>
      <c r="L47" s="65"/>
      <c r="M47" s="82"/>
      <c r="N47" s="65"/>
    </row>
    <row r="48" spans="1:14" s="120" customFormat="1" ht="21" customHeight="1" x14ac:dyDescent="0.25">
      <c r="A48" s="110"/>
      <c r="B48" s="114" t="s">
        <v>160</v>
      </c>
      <c r="C48" s="114" t="s">
        <v>160</v>
      </c>
      <c r="D48" s="110"/>
      <c r="E48" s="110"/>
      <c r="F48" s="110"/>
      <c r="G48" s="65"/>
      <c r="H48" s="65"/>
      <c r="I48" s="65"/>
      <c r="J48" s="65"/>
      <c r="K48" s="65"/>
      <c r="L48" s="65"/>
      <c r="M48" s="82"/>
      <c r="N48" s="65"/>
    </row>
    <row r="49" spans="1:14" s="120" customFormat="1" ht="39.75" customHeight="1" x14ac:dyDescent="0.25">
      <c r="A49" s="110"/>
      <c r="B49" s="112" t="s">
        <v>109</v>
      </c>
      <c r="C49" s="113" t="s">
        <v>112</v>
      </c>
      <c r="D49" s="110"/>
      <c r="E49" s="110"/>
      <c r="F49" s="110"/>
      <c r="G49" s="65"/>
      <c r="H49" s="65"/>
      <c r="I49" s="65"/>
      <c r="J49" s="65">
        <v>5500</v>
      </c>
      <c r="K49" s="65">
        <v>2800</v>
      </c>
      <c r="L49" s="65">
        <v>1400</v>
      </c>
      <c r="M49" s="82">
        <v>1</v>
      </c>
      <c r="N49" s="65" t="s">
        <v>98</v>
      </c>
    </row>
    <row r="50" spans="1:14" s="120" customFormat="1" ht="39.75" customHeight="1" x14ac:dyDescent="0.25">
      <c r="A50" s="110"/>
      <c r="B50" s="112" t="s">
        <v>110</v>
      </c>
      <c r="C50" s="113" t="s">
        <v>111</v>
      </c>
      <c r="D50" s="110"/>
      <c r="E50" s="110"/>
      <c r="F50" s="110"/>
      <c r="G50" s="65"/>
      <c r="H50" s="65"/>
      <c r="I50" s="65"/>
      <c r="J50" s="65">
        <v>6000</v>
      </c>
      <c r="K50" s="65">
        <v>3500</v>
      </c>
      <c r="L50" s="65">
        <v>1800</v>
      </c>
      <c r="M50" s="82">
        <v>1</v>
      </c>
      <c r="N50" s="65" t="s">
        <v>98</v>
      </c>
    </row>
    <row r="51" spans="1:14" s="120" customFormat="1" x14ac:dyDescent="0.25">
      <c r="A51" s="119"/>
      <c r="B51" s="130"/>
      <c r="C51" s="131"/>
      <c r="D51" s="119"/>
      <c r="E51" s="119"/>
      <c r="F51" s="119"/>
      <c r="M51" s="129"/>
    </row>
    <row r="52" spans="1:14" x14ac:dyDescent="0.25">
      <c r="A52" s="68" t="s">
        <v>169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9"/>
    </row>
    <row r="53" spans="1:14" x14ac:dyDescent="0.25">
      <c r="J53" s="73" t="s">
        <v>17</v>
      </c>
      <c r="K53" s="73"/>
      <c r="L53" s="73"/>
      <c r="M53" s="73"/>
      <c r="N53" s="73"/>
    </row>
    <row r="54" spans="1:14" ht="41.25" customHeight="1" x14ac:dyDescent="0.25">
      <c r="A54" s="100"/>
      <c r="B54" s="75" t="s">
        <v>177</v>
      </c>
      <c r="C54" s="101" t="s">
        <v>115</v>
      </c>
      <c r="D54" s="76"/>
      <c r="E54" s="76"/>
      <c r="F54" s="76"/>
      <c r="G54" s="63" t="s">
        <v>19</v>
      </c>
      <c r="H54" s="64"/>
      <c r="I54" s="102"/>
      <c r="J54" s="67" t="s">
        <v>181</v>
      </c>
      <c r="K54" s="67"/>
      <c r="L54" s="67"/>
      <c r="M54" s="77" t="s">
        <v>178</v>
      </c>
      <c r="N54" s="101" t="s">
        <v>114</v>
      </c>
    </row>
    <row r="55" spans="1:14" ht="20.25" customHeight="1" x14ac:dyDescent="0.25">
      <c r="A55" s="103"/>
      <c r="B55" s="78"/>
      <c r="C55" s="104"/>
      <c r="D55" s="76"/>
      <c r="E55" s="76"/>
      <c r="F55" s="76"/>
      <c r="G55" s="105"/>
      <c r="H55" s="106"/>
      <c r="I55" s="107"/>
      <c r="J55" s="67" t="s">
        <v>113</v>
      </c>
      <c r="K55" s="67"/>
      <c r="L55" s="67"/>
      <c r="M55" s="80"/>
      <c r="N55" s="104"/>
    </row>
    <row r="56" spans="1:14" x14ac:dyDescent="0.25">
      <c r="A56" s="108"/>
      <c r="B56" s="81"/>
      <c r="C56" s="109"/>
      <c r="D56" s="38"/>
      <c r="E56" s="38"/>
      <c r="F56" s="38"/>
      <c r="G56" s="65">
        <v>1</v>
      </c>
      <c r="H56" s="65">
        <v>2</v>
      </c>
      <c r="I56" s="65">
        <v>3</v>
      </c>
      <c r="J56" s="65">
        <v>1</v>
      </c>
      <c r="K56" s="65">
        <v>2</v>
      </c>
      <c r="L56" s="65">
        <v>3</v>
      </c>
      <c r="M56" s="132"/>
      <c r="N56" s="109"/>
    </row>
    <row r="57" spans="1:14" x14ac:dyDescent="0.25">
      <c r="A57" s="79">
        <v>1</v>
      </c>
      <c r="B57" s="133" t="s">
        <v>85</v>
      </c>
      <c r="C57" s="134" t="s">
        <v>85</v>
      </c>
      <c r="D57" s="79"/>
      <c r="E57" s="79"/>
      <c r="F57" s="79"/>
      <c r="G57" s="65"/>
      <c r="H57" s="65"/>
      <c r="I57" s="65"/>
      <c r="J57" s="65"/>
      <c r="K57" s="65"/>
      <c r="L57" s="65"/>
      <c r="M57" s="82"/>
      <c r="N57" s="65"/>
    </row>
    <row r="58" spans="1:14" x14ac:dyDescent="0.25">
      <c r="A58" s="79"/>
      <c r="B58" s="121" t="s">
        <v>86</v>
      </c>
      <c r="C58" s="122" t="s">
        <v>86</v>
      </c>
      <c r="D58" s="79"/>
      <c r="E58" s="79"/>
      <c r="F58" s="79"/>
      <c r="G58" s="65"/>
      <c r="H58" s="65"/>
      <c r="I58" s="65"/>
      <c r="J58" s="65"/>
      <c r="K58" s="65"/>
      <c r="L58" s="65"/>
      <c r="M58" s="82"/>
      <c r="N58" s="65"/>
    </row>
    <row r="59" spans="1:14" ht="31.5" x14ac:dyDescent="0.25">
      <c r="A59" s="76"/>
      <c r="B59" s="135" t="s">
        <v>87</v>
      </c>
      <c r="C59" s="123" t="s">
        <v>88</v>
      </c>
      <c r="D59" s="76"/>
      <c r="E59" s="76"/>
      <c r="F59" s="76"/>
      <c r="G59" s="65"/>
      <c r="H59" s="65"/>
      <c r="I59" s="65"/>
      <c r="J59" s="65">
        <v>8000</v>
      </c>
      <c r="K59" s="65">
        <v>4000</v>
      </c>
      <c r="L59" s="65">
        <v>2000</v>
      </c>
      <c r="M59" s="82">
        <v>1</v>
      </c>
      <c r="N59" s="65" t="s">
        <v>98</v>
      </c>
    </row>
    <row r="60" spans="1:14" s="138" customFormat="1" x14ac:dyDescent="0.25">
      <c r="A60" s="79">
        <v>2</v>
      </c>
      <c r="B60" s="136" t="s">
        <v>122</v>
      </c>
      <c r="C60" s="136" t="s">
        <v>122</v>
      </c>
      <c r="D60" s="76"/>
      <c r="E60" s="76"/>
      <c r="F60" s="76"/>
      <c r="G60" s="65"/>
      <c r="H60" s="65"/>
      <c r="I60" s="65"/>
      <c r="J60" s="65"/>
      <c r="K60" s="65"/>
      <c r="L60" s="65"/>
      <c r="M60" s="82"/>
      <c r="N60" s="137"/>
    </row>
    <row r="61" spans="1:14" s="138" customFormat="1" x14ac:dyDescent="0.25">
      <c r="A61" s="79"/>
      <c r="B61" s="136" t="s">
        <v>172</v>
      </c>
      <c r="C61" s="136" t="s">
        <v>172</v>
      </c>
      <c r="D61" s="76"/>
      <c r="E61" s="76"/>
      <c r="F61" s="76"/>
      <c r="G61" s="65"/>
      <c r="H61" s="65"/>
      <c r="I61" s="65"/>
      <c r="J61" s="65"/>
      <c r="K61" s="65"/>
      <c r="L61" s="65"/>
      <c r="M61" s="82"/>
      <c r="N61" s="137"/>
    </row>
    <row r="62" spans="1:14" s="138" customFormat="1" ht="31.5" x14ac:dyDescent="0.25">
      <c r="A62" s="76"/>
      <c r="B62" s="86" t="s">
        <v>123</v>
      </c>
      <c r="C62" s="86" t="s">
        <v>121</v>
      </c>
      <c r="D62" s="76"/>
      <c r="E62" s="76"/>
      <c r="F62" s="76"/>
      <c r="G62" s="65"/>
      <c r="H62" s="65"/>
      <c r="I62" s="65"/>
      <c r="J62" s="65">
        <v>11000</v>
      </c>
      <c r="K62" s="65">
        <v>5500</v>
      </c>
      <c r="L62" s="65">
        <v>2750</v>
      </c>
      <c r="M62" s="82">
        <v>1</v>
      </c>
      <c r="N62" s="65" t="s">
        <v>98</v>
      </c>
    </row>
    <row r="64" spans="1:14" x14ac:dyDescent="0.25">
      <c r="A64" s="68" t="s">
        <v>170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9"/>
    </row>
    <row r="65" spans="1:14" x14ac:dyDescent="0.25">
      <c r="J65" s="73" t="s">
        <v>17</v>
      </c>
      <c r="K65" s="73"/>
      <c r="L65" s="73"/>
      <c r="M65" s="73"/>
      <c r="N65" s="73"/>
    </row>
    <row r="66" spans="1:14" ht="38.25" customHeight="1" x14ac:dyDescent="0.25">
      <c r="A66" s="100"/>
      <c r="B66" s="75" t="s">
        <v>177</v>
      </c>
      <c r="C66" s="101" t="s">
        <v>115</v>
      </c>
      <c r="D66" s="76"/>
      <c r="E66" s="76"/>
      <c r="F66" s="76"/>
      <c r="G66" s="63" t="s">
        <v>19</v>
      </c>
      <c r="H66" s="64"/>
      <c r="I66" s="102"/>
      <c r="J66" s="67" t="s">
        <v>181</v>
      </c>
      <c r="K66" s="67"/>
      <c r="L66" s="67"/>
      <c r="M66" s="77" t="s">
        <v>178</v>
      </c>
      <c r="N66" s="101" t="s">
        <v>114</v>
      </c>
    </row>
    <row r="67" spans="1:14" ht="25.5" customHeight="1" x14ac:dyDescent="0.25">
      <c r="A67" s="103"/>
      <c r="B67" s="78"/>
      <c r="C67" s="104"/>
      <c r="D67" s="76"/>
      <c r="E67" s="76"/>
      <c r="F67" s="76"/>
      <c r="G67" s="105"/>
      <c r="H67" s="106"/>
      <c r="I67" s="107"/>
      <c r="J67" s="67" t="s">
        <v>113</v>
      </c>
      <c r="K67" s="67"/>
      <c r="L67" s="67"/>
      <c r="M67" s="80"/>
      <c r="N67" s="104"/>
    </row>
    <row r="68" spans="1:14" x14ac:dyDescent="0.25">
      <c r="A68" s="108"/>
      <c r="B68" s="81"/>
      <c r="C68" s="109"/>
      <c r="D68" s="38"/>
      <c r="E68" s="38"/>
      <c r="F68" s="38"/>
      <c r="G68" s="65">
        <v>1</v>
      </c>
      <c r="H68" s="65">
        <v>2</v>
      </c>
      <c r="I68" s="65">
        <v>3</v>
      </c>
      <c r="J68" s="65">
        <v>1</v>
      </c>
      <c r="K68" s="65">
        <v>2</v>
      </c>
      <c r="L68" s="65">
        <v>3</v>
      </c>
      <c r="M68" s="132"/>
      <c r="N68" s="109"/>
    </row>
    <row r="69" spans="1:14" x14ac:dyDescent="0.25">
      <c r="A69" s="139">
        <v>1</v>
      </c>
      <c r="B69" s="140" t="s">
        <v>128</v>
      </c>
      <c r="C69" s="140" t="s">
        <v>128</v>
      </c>
      <c r="D69" s="38"/>
      <c r="E69" s="38"/>
      <c r="F69" s="38"/>
      <c r="G69" s="65"/>
      <c r="H69" s="65"/>
      <c r="I69" s="65"/>
      <c r="J69" s="65"/>
      <c r="K69" s="65"/>
      <c r="L69" s="65"/>
      <c r="M69" s="132"/>
      <c r="N69" s="139"/>
    </row>
    <row r="70" spans="1:14" x14ac:dyDescent="0.25">
      <c r="A70" s="139"/>
      <c r="B70" s="140" t="s">
        <v>22</v>
      </c>
      <c r="C70" s="140" t="s">
        <v>22</v>
      </c>
      <c r="D70" s="38"/>
      <c r="E70" s="38"/>
      <c r="F70" s="38"/>
      <c r="G70" s="65"/>
      <c r="H70" s="65"/>
      <c r="I70" s="65"/>
      <c r="J70" s="65"/>
      <c r="K70" s="65"/>
      <c r="L70" s="65"/>
      <c r="M70" s="132"/>
      <c r="N70" s="139"/>
    </row>
    <row r="71" spans="1:14" ht="31.5" x14ac:dyDescent="0.25">
      <c r="A71" s="141"/>
      <c r="B71" s="86" t="s">
        <v>161</v>
      </c>
      <c r="C71" s="86" t="s">
        <v>129</v>
      </c>
      <c r="D71" s="38"/>
      <c r="E71" s="38"/>
      <c r="F71" s="38"/>
      <c r="G71" s="65"/>
      <c r="H71" s="65"/>
      <c r="I71" s="65"/>
      <c r="J71" s="65">
        <v>15000</v>
      </c>
      <c r="K71" s="142">
        <f t="shared" ref="K71" si="0">J71/2</f>
        <v>7500</v>
      </c>
      <c r="L71" s="142">
        <f t="shared" ref="L71" si="1">ROUND(K71/2,-3)</f>
        <v>4000</v>
      </c>
      <c r="M71" s="143">
        <v>1</v>
      </c>
      <c r="N71" s="65" t="s">
        <v>98</v>
      </c>
    </row>
    <row r="72" spans="1:14" x14ac:dyDescent="0.25">
      <c r="A72" s="79">
        <v>2</v>
      </c>
      <c r="B72" s="133" t="s">
        <v>89</v>
      </c>
      <c r="C72" s="134" t="s">
        <v>89</v>
      </c>
      <c r="D72" s="79"/>
      <c r="E72" s="79"/>
      <c r="F72" s="79"/>
      <c r="G72" s="65"/>
      <c r="H72" s="65"/>
      <c r="I72" s="65"/>
      <c r="J72" s="65"/>
      <c r="K72" s="65"/>
      <c r="L72" s="65"/>
      <c r="M72" s="82"/>
      <c r="N72" s="65"/>
    </row>
    <row r="73" spans="1:14" x14ac:dyDescent="0.25">
      <c r="A73" s="79"/>
      <c r="B73" s="121" t="s">
        <v>90</v>
      </c>
      <c r="C73" s="122" t="s">
        <v>90</v>
      </c>
      <c r="D73" s="79"/>
      <c r="E73" s="79"/>
      <c r="F73" s="79"/>
      <c r="G73" s="65"/>
      <c r="H73" s="65"/>
      <c r="I73" s="65"/>
      <c r="J73" s="65"/>
      <c r="K73" s="65"/>
      <c r="L73" s="65"/>
      <c r="M73" s="82"/>
      <c r="N73" s="65"/>
    </row>
    <row r="74" spans="1:14" ht="31.5" x14ac:dyDescent="0.25">
      <c r="A74" s="76"/>
      <c r="B74" s="86" t="s">
        <v>99</v>
      </c>
      <c r="C74" s="123" t="s">
        <v>91</v>
      </c>
      <c r="D74" s="76"/>
      <c r="E74" s="76"/>
      <c r="F74" s="76"/>
      <c r="G74" s="65"/>
      <c r="H74" s="65"/>
      <c r="I74" s="65"/>
      <c r="J74" s="65">
        <v>2500</v>
      </c>
      <c r="K74" s="65">
        <v>1200</v>
      </c>
      <c r="L74" s="65">
        <v>600</v>
      </c>
      <c r="M74" s="144">
        <v>1</v>
      </c>
      <c r="N74" s="88" t="s">
        <v>93</v>
      </c>
    </row>
    <row r="75" spans="1:14" ht="31.5" x14ac:dyDescent="0.25">
      <c r="A75" s="79"/>
      <c r="B75" s="86" t="s">
        <v>92</v>
      </c>
      <c r="C75" s="93" t="s">
        <v>127</v>
      </c>
      <c r="D75" s="79"/>
      <c r="E75" s="79"/>
      <c r="F75" s="79"/>
      <c r="G75" s="65"/>
      <c r="H75" s="65"/>
      <c r="I75" s="65"/>
      <c r="J75" s="65">
        <v>2000</v>
      </c>
      <c r="K75" s="65">
        <v>1200</v>
      </c>
      <c r="L75" s="65">
        <v>600</v>
      </c>
      <c r="M75" s="132">
        <v>1</v>
      </c>
      <c r="N75" s="91"/>
    </row>
    <row r="76" spans="1:14" x14ac:dyDescent="0.25">
      <c r="A76" s="79">
        <v>3</v>
      </c>
      <c r="B76" s="83" t="s">
        <v>94</v>
      </c>
      <c r="C76" s="84" t="s">
        <v>94</v>
      </c>
      <c r="D76" s="79"/>
      <c r="E76" s="79"/>
      <c r="F76" s="79"/>
      <c r="G76" s="65"/>
      <c r="H76" s="65"/>
      <c r="I76" s="65"/>
      <c r="J76" s="65"/>
      <c r="K76" s="65"/>
      <c r="L76" s="65"/>
      <c r="M76" s="82"/>
      <c r="N76" s="65"/>
    </row>
    <row r="77" spans="1:14" ht="31.5" x14ac:dyDescent="0.25">
      <c r="A77" s="76"/>
      <c r="B77" s="83" t="s">
        <v>100</v>
      </c>
      <c r="C77" s="84" t="s">
        <v>130</v>
      </c>
      <c r="D77" s="76"/>
      <c r="E77" s="76"/>
      <c r="F77" s="76"/>
      <c r="G77" s="65"/>
      <c r="H77" s="65"/>
      <c r="I77" s="65"/>
      <c r="J77" s="65">
        <v>3500</v>
      </c>
      <c r="K77" s="65">
        <v>2000</v>
      </c>
      <c r="L77" s="65">
        <v>1000</v>
      </c>
      <c r="M77" s="82">
        <v>1</v>
      </c>
      <c r="N77" s="65" t="s">
        <v>84</v>
      </c>
    </row>
    <row r="78" spans="1:14" x14ac:dyDescent="0.25">
      <c r="A78" s="79">
        <v>4</v>
      </c>
      <c r="B78" s="83" t="s">
        <v>131</v>
      </c>
      <c r="C78" s="83" t="s">
        <v>131</v>
      </c>
      <c r="D78" s="76"/>
      <c r="E78" s="76"/>
      <c r="F78" s="76"/>
      <c r="G78" s="65"/>
      <c r="H78" s="65"/>
      <c r="I78" s="65"/>
      <c r="J78" s="65"/>
      <c r="K78" s="65"/>
      <c r="L78" s="65"/>
      <c r="M78" s="82"/>
      <c r="N78" s="65"/>
    </row>
    <row r="79" spans="1:14" x14ac:dyDescent="0.25">
      <c r="A79" s="76"/>
      <c r="B79" s="83" t="s">
        <v>132</v>
      </c>
      <c r="C79" s="83" t="s">
        <v>132</v>
      </c>
      <c r="D79" s="76"/>
      <c r="E79" s="76"/>
      <c r="F79" s="76"/>
      <c r="G79" s="65"/>
      <c r="H79" s="65"/>
      <c r="I79" s="65"/>
      <c r="J79" s="65"/>
      <c r="K79" s="65"/>
      <c r="L79" s="65"/>
      <c r="M79" s="82"/>
      <c r="N79" s="65"/>
    </row>
    <row r="80" spans="1:14" ht="31.5" x14ac:dyDescent="0.25">
      <c r="A80" s="76"/>
      <c r="B80" s="86" t="s">
        <v>134</v>
      </c>
      <c r="C80" s="86" t="s">
        <v>133</v>
      </c>
      <c r="D80" s="76"/>
      <c r="E80" s="76"/>
      <c r="F80" s="76"/>
      <c r="G80" s="65"/>
      <c r="H80" s="65"/>
      <c r="I80" s="65"/>
      <c r="J80" s="65">
        <v>3000</v>
      </c>
      <c r="K80" s="142">
        <f t="shared" ref="K80" si="2">J80/2</f>
        <v>1500</v>
      </c>
      <c r="L80" s="142">
        <v>800</v>
      </c>
      <c r="M80" s="143">
        <v>1</v>
      </c>
      <c r="N80" s="65" t="s">
        <v>84</v>
      </c>
    </row>
    <row r="81" spans="1:14" x14ac:dyDescent="0.25">
      <c r="A81" s="79">
        <v>5</v>
      </c>
      <c r="B81" s="83" t="s">
        <v>135</v>
      </c>
      <c r="C81" s="83" t="s">
        <v>135</v>
      </c>
      <c r="D81" s="76"/>
      <c r="E81" s="76"/>
      <c r="F81" s="76"/>
      <c r="G81" s="65"/>
      <c r="H81" s="65"/>
      <c r="I81" s="65"/>
      <c r="J81" s="65"/>
      <c r="K81" s="65"/>
      <c r="L81" s="65"/>
      <c r="M81" s="82"/>
      <c r="N81" s="65"/>
    </row>
    <row r="82" spans="1:14" x14ac:dyDescent="0.25">
      <c r="A82" s="76"/>
      <c r="B82" s="83" t="s">
        <v>137</v>
      </c>
      <c r="C82" s="83" t="s">
        <v>137</v>
      </c>
      <c r="D82" s="76"/>
      <c r="E82" s="76"/>
      <c r="F82" s="76"/>
      <c r="G82" s="65"/>
      <c r="H82" s="65"/>
      <c r="I82" s="65"/>
      <c r="J82" s="65"/>
      <c r="K82" s="65"/>
      <c r="L82" s="65"/>
      <c r="M82" s="82"/>
      <c r="N82" s="65"/>
    </row>
    <row r="83" spans="1:14" ht="31.5" x14ac:dyDescent="0.25">
      <c r="A83" s="76"/>
      <c r="B83" s="86" t="s">
        <v>138</v>
      </c>
      <c r="C83" s="86" t="s">
        <v>136</v>
      </c>
      <c r="D83" s="76"/>
      <c r="E83" s="76"/>
      <c r="F83" s="76"/>
      <c r="G83" s="65"/>
      <c r="H83" s="65"/>
      <c r="I83" s="65"/>
      <c r="J83" s="65">
        <v>11000</v>
      </c>
      <c r="K83" s="142">
        <f t="shared" ref="K83" si="3">J83/2</f>
        <v>5500</v>
      </c>
      <c r="L83" s="142">
        <f t="shared" ref="L83" si="4">ROUND(K83/2,-3)</f>
        <v>3000</v>
      </c>
      <c r="M83" s="143">
        <v>1</v>
      </c>
      <c r="N83" s="65" t="s">
        <v>84</v>
      </c>
    </row>
    <row r="84" spans="1:14" x14ac:dyDescent="0.25">
      <c r="A84" s="76"/>
      <c r="B84" s="83" t="s">
        <v>139</v>
      </c>
      <c r="C84" s="83" t="s">
        <v>139</v>
      </c>
      <c r="D84" s="76"/>
      <c r="E84" s="76"/>
      <c r="F84" s="76"/>
      <c r="G84" s="65"/>
      <c r="H84" s="65"/>
      <c r="I84" s="65"/>
      <c r="J84" s="65"/>
      <c r="K84" s="65"/>
      <c r="L84" s="65"/>
      <c r="M84" s="82"/>
      <c r="N84" s="65"/>
    </row>
    <row r="85" spans="1:14" ht="31.5" x14ac:dyDescent="0.25">
      <c r="A85" s="79"/>
      <c r="B85" s="86" t="s">
        <v>140</v>
      </c>
      <c r="C85" s="93" t="s">
        <v>141</v>
      </c>
      <c r="D85" s="76"/>
      <c r="E85" s="76"/>
      <c r="F85" s="76"/>
      <c r="G85" s="65"/>
      <c r="H85" s="65"/>
      <c r="I85" s="65"/>
      <c r="J85" s="65">
        <v>8000</v>
      </c>
      <c r="K85" s="142">
        <f t="shared" ref="K85" si="5">J85/2</f>
        <v>4000</v>
      </c>
      <c r="L85" s="142">
        <f t="shared" ref="L85" si="6">ROUND(K85/2,-3)</f>
        <v>2000</v>
      </c>
      <c r="M85" s="143">
        <v>1</v>
      </c>
      <c r="N85" s="65" t="s">
        <v>84</v>
      </c>
    </row>
    <row r="86" spans="1:14" x14ac:dyDescent="0.25">
      <c r="A86" s="145"/>
      <c r="G86" s="120"/>
      <c r="H86" s="120"/>
      <c r="I86" s="120"/>
      <c r="J86" s="120"/>
      <c r="K86" s="146"/>
      <c r="L86" s="146"/>
      <c r="M86" s="147"/>
      <c r="N86" s="120"/>
    </row>
    <row r="87" spans="1:14" x14ac:dyDescent="0.25">
      <c r="A87" s="68" t="s">
        <v>171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9"/>
    </row>
    <row r="88" spans="1:14" x14ac:dyDescent="0.25">
      <c r="J88" s="73" t="s">
        <v>17</v>
      </c>
      <c r="K88" s="73"/>
      <c r="L88" s="73"/>
      <c r="M88" s="73"/>
      <c r="N88" s="73"/>
    </row>
    <row r="89" spans="1:14" ht="36.75" customHeight="1" x14ac:dyDescent="0.25">
      <c r="A89" s="100"/>
      <c r="B89" s="75" t="s">
        <v>177</v>
      </c>
      <c r="C89" s="101" t="s">
        <v>115</v>
      </c>
      <c r="D89" s="76"/>
      <c r="E89" s="76"/>
      <c r="F89" s="76"/>
      <c r="G89" s="63" t="s">
        <v>19</v>
      </c>
      <c r="H89" s="64"/>
      <c r="I89" s="102"/>
      <c r="J89" s="67" t="s">
        <v>181</v>
      </c>
      <c r="K89" s="67"/>
      <c r="L89" s="67"/>
      <c r="M89" s="77" t="s">
        <v>178</v>
      </c>
      <c r="N89" s="101" t="s">
        <v>114</v>
      </c>
    </row>
    <row r="90" spans="1:14" ht="24.75" customHeight="1" x14ac:dyDescent="0.25">
      <c r="A90" s="103"/>
      <c r="B90" s="78"/>
      <c r="C90" s="104"/>
      <c r="D90" s="76"/>
      <c r="E90" s="76"/>
      <c r="F90" s="76"/>
      <c r="G90" s="105"/>
      <c r="H90" s="106"/>
      <c r="I90" s="107"/>
      <c r="J90" s="67" t="s">
        <v>113</v>
      </c>
      <c r="K90" s="67"/>
      <c r="L90" s="67"/>
      <c r="M90" s="80"/>
      <c r="N90" s="104"/>
    </row>
    <row r="91" spans="1:14" x14ac:dyDescent="0.25">
      <c r="A91" s="108"/>
      <c r="B91" s="81"/>
      <c r="C91" s="109"/>
      <c r="D91" s="38"/>
      <c r="E91" s="38"/>
      <c r="F91" s="38"/>
      <c r="G91" s="65">
        <v>1</v>
      </c>
      <c r="H91" s="65">
        <v>2</v>
      </c>
      <c r="I91" s="65">
        <v>3</v>
      </c>
      <c r="J91" s="65">
        <v>1</v>
      </c>
      <c r="K91" s="65">
        <v>2</v>
      </c>
      <c r="L91" s="65">
        <v>3</v>
      </c>
      <c r="M91" s="132"/>
      <c r="N91" s="109"/>
    </row>
    <row r="92" spans="1:14" x14ac:dyDescent="0.25">
      <c r="A92" s="139">
        <v>1</v>
      </c>
      <c r="B92" s="148" t="s">
        <v>69</v>
      </c>
      <c r="C92" s="149" t="s">
        <v>69</v>
      </c>
      <c r="D92" s="38"/>
      <c r="E92" s="38"/>
      <c r="F92" s="38"/>
      <c r="G92" s="65"/>
      <c r="H92" s="65"/>
      <c r="I92" s="65"/>
      <c r="J92" s="65"/>
      <c r="K92" s="65"/>
      <c r="L92" s="65"/>
      <c r="M92" s="82"/>
      <c r="N92" s="76"/>
    </row>
    <row r="93" spans="1:14" ht="31.5" x14ac:dyDescent="0.25">
      <c r="A93" s="76"/>
      <c r="B93" s="135" t="s">
        <v>101</v>
      </c>
      <c r="C93" s="123" t="s">
        <v>95</v>
      </c>
      <c r="D93" s="76"/>
      <c r="E93" s="76"/>
      <c r="F93" s="76"/>
      <c r="G93" s="65"/>
      <c r="H93" s="65"/>
      <c r="I93" s="65"/>
      <c r="J93" s="65">
        <v>6000</v>
      </c>
      <c r="K93" s="65">
        <v>3000</v>
      </c>
      <c r="L93" s="65">
        <v>1500</v>
      </c>
      <c r="M93" s="82">
        <v>1</v>
      </c>
      <c r="N93" s="65" t="s">
        <v>84</v>
      </c>
    </row>
    <row r="95" spans="1:14" x14ac:dyDescent="0.25">
      <c r="A95" s="115" t="s">
        <v>165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</row>
    <row r="96" spans="1:14" x14ac:dyDescent="0.25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50"/>
      <c r="N96" s="145"/>
    </row>
    <row r="97" spans="1:14" x14ac:dyDescent="0.25">
      <c r="A97" s="68" t="s">
        <v>143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9"/>
    </row>
    <row r="98" spans="1:14" x14ac:dyDescent="0.25">
      <c r="J98" s="151" t="s">
        <v>17</v>
      </c>
      <c r="K98" s="151"/>
      <c r="L98" s="151"/>
      <c r="M98" s="151"/>
      <c r="N98" s="151"/>
    </row>
    <row r="99" spans="1:14" s="120" customFormat="1" ht="36" customHeight="1" x14ac:dyDescent="0.25">
      <c r="A99" s="74"/>
      <c r="B99" s="75" t="s">
        <v>177</v>
      </c>
      <c r="C99" s="67" t="s">
        <v>180</v>
      </c>
      <c r="D99" s="67"/>
      <c r="E99" s="67"/>
      <c r="F99" s="67"/>
      <c r="G99" s="76"/>
      <c r="H99" s="76"/>
      <c r="I99" s="76"/>
      <c r="J99" s="152" t="s">
        <v>144</v>
      </c>
      <c r="K99" s="153"/>
      <c r="L99" s="154"/>
      <c r="M99" s="77" t="s">
        <v>178</v>
      </c>
      <c r="N99" s="155"/>
    </row>
    <row r="100" spans="1:14" s="120" customFormat="1" ht="29.25" customHeight="1" x14ac:dyDescent="0.25">
      <c r="A100" s="74"/>
      <c r="B100" s="78"/>
      <c r="C100" s="67" t="s">
        <v>18</v>
      </c>
      <c r="D100" s="67"/>
      <c r="E100" s="67"/>
      <c r="F100" s="67"/>
      <c r="G100" s="67" t="s">
        <v>19</v>
      </c>
      <c r="H100" s="67"/>
      <c r="I100" s="67"/>
      <c r="J100" s="67" t="s">
        <v>18</v>
      </c>
      <c r="K100" s="67"/>
      <c r="L100" s="67"/>
      <c r="M100" s="80"/>
      <c r="N100" s="155"/>
    </row>
    <row r="101" spans="1:14" s="120" customFormat="1" x14ac:dyDescent="0.25">
      <c r="A101" s="74"/>
      <c r="B101" s="81"/>
      <c r="C101" s="65">
        <v>1</v>
      </c>
      <c r="D101" s="65">
        <v>2</v>
      </c>
      <c r="E101" s="65">
        <v>3</v>
      </c>
      <c r="F101" s="65"/>
      <c r="G101" s="65">
        <v>1</v>
      </c>
      <c r="H101" s="65">
        <v>2</v>
      </c>
      <c r="I101" s="65">
        <v>3</v>
      </c>
      <c r="J101" s="156">
        <v>1</v>
      </c>
      <c r="K101" s="157"/>
      <c r="L101" s="157"/>
      <c r="M101" s="158"/>
      <c r="N101" s="76"/>
    </row>
    <row r="102" spans="1:14" x14ac:dyDescent="0.25">
      <c r="A102" s="79">
        <v>1</v>
      </c>
      <c r="B102" s="133" t="s">
        <v>125</v>
      </c>
      <c r="C102" s="86"/>
      <c r="D102" s="76"/>
      <c r="E102" s="76"/>
      <c r="F102" s="76"/>
      <c r="G102" s="65"/>
      <c r="H102" s="65"/>
      <c r="I102" s="65"/>
      <c r="J102" s="156"/>
      <c r="K102" s="157"/>
      <c r="L102" s="157"/>
      <c r="M102" s="158"/>
      <c r="N102" s="65"/>
    </row>
    <row r="103" spans="1:14" x14ac:dyDescent="0.25">
      <c r="A103" s="76"/>
      <c r="B103" s="118" t="s">
        <v>124</v>
      </c>
      <c r="C103" s="86"/>
      <c r="D103" s="76"/>
      <c r="E103" s="76"/>
      <c r="F103" s="76"/>
      <c r="G103" s="65"/>
      <c r="H103" s="65"/>
      <c r="I103" s="65"/>
      <c r="J103" s="156"/>
      <c r="K103" s="157"/>
      <c r="L103" s="157"/>
      <c r="M103" s="158"/>
      <c r="N103" s="65"/>
    </row>
    <row r="104" spans="1:14" ht="31.5" x14ac:dyDescent="0.25">
      <c r="A104" s="76"/>
      <c r="B104" s="113" t="s">
        <v>126</v>
      </c>
      <c r="C104" s="65">
        <v>1000</v>
      </c>
      <c r="D104" s="76"/>
      <c r="E104" s="76"/>
      <c r="F104" s="76"/>
      <c r="G104" s="65"/>
      <c r="H104" s="65"/>
      <c r="I104" s="65"/>
      <c r="J104" s="156">
        <v>10000</v>
      </c>
      <c r="K104" s="157"/>
      <c r="L104" s="157"/>
      <c r="M104" s="158">
        <v>1</v>
      </c>
      <c r="N104" s="65" t="s">
        <v>142</v>
      </c>
    </row>
  </sheetData>
  <mergeCells count="87">
    <mergeCell ref="J104:L104"/>
    <mergeCell ref="N99:N100"/>
    <mergeCell ref="G100:I100"/>
    <mergeCell ref="C100:F100"/>
    <mergeCell ref="J100:L100"/>
    <mergeCell ref="J101:L101"/>
    <mergeCell ref="J99:L99"/>
    <mergeCell ref="J102:L102"/>
    <mergeCell ref="J103:L103"/>
    <mergeCell ref="M99:M100"/>
    <mergeCell ref="C37:C39"/>
    <mergeCell ref="G37:I37"/>
    <mergeCell ref="A95:N95"/>
    <mergeCell ref="A97:L97"/>
    <mergeCell ref="J98:N98"/>
    <mergeCell ref="A52:L52"/>
    <mergeCell ref="A54:A56"/>
    <mergeCell ref="C54:C56"/>
    <mergeCell ref="G54:I54"/>
    <mergeCell ref="J65:N65"/>
    <mergeCell ref="N89:N91"/>
    <mergeCell ref="N74:N75"/>
    <mergeCell ref="A64:L64"/>
    <mergeCell ref="J53:N53"/>
    <mergeCell ref="N66:N68"/>
    <mergeCell ref="B54:B56"/>
    <mergeCell ref="J54:L54"/>
    <mergeCell ref="N21:N22"/>
    <mergeCell ref="J21:J22"/>
    <mergeCell ref="K21:K22"/>
    <mergeCell ref="L21:L22"/>
    <mergeCell ref="J36:N36"/>
    <mergeCell ref="A35:N35"/>
    <mergeCell ref="J37:L37"/>
    <mergeCell ref="N54:N56"/>
    <mergeCell ref="C29:H29"/>
    <mergeCell ref="N37:N39"/>
    <mergeCell ref="C21:C22"/>
    <mergeCell ref="B37:B39"/>
    <mergeCell ref="A37:A39"/>
    <mergeCell ref="J38:L38"/>
    <mergeCell ref="J55:L55"/>
    <mergeCell ref="J15:N15"/>
    <mergeCell ref="J17:L17"/>
    <mergeCell ref="C6:C8"/>
    <mergeCell ref="G6:I6"/>
    <mergeCell ref="N16:N18"/>
    <mergeCell ref="M6:M7"/>
    <mergeCell ref="M16:M17"/>
    <mergeCell ref="A99:A101"/>
    <mergeCell ref="B99:B101"/>
    <mergeCell ref="C99:F99"/>
    <mergeCell ref="C66:C68"/>
    <mergeCell ref="G66:I66"/>
    <mergeCell ref="B66:B68"/>
    <mergeCell ref="J66:L66"/>
    <mergeCell ref="A66:A68"/>
    <mergeCell ref="A87:L87"/>
    <mergeCell ref="A89:A91"/>
    <mergeCell ref="C89:C91"/>
    <mergeCell ref="G89:I89"/>
    <mergeCell ref="B89:B91"/>
    <mergeCell ref="J89:L89"/>
    <mergeCell ref="J88:N88"/>
    <mergeCell ref="J67:L67"/>
    <mergeCell ref="J90:L90"/>
    <mergeCell ref="A16:A18"/>
    <mergeCell ref="C16:C18"/>
    <mergeCell ref="A1:N1"/>
    <mergeCell ref="A2:N2"/>
    <mergeCell ref="A14:L14"/>
    <mergeCell ref="J5:N5"/>
    <mergeCell ref="B6:B8"/>
    <mergeCell ref="A4:L4"/>
    <mergeCell ref="A6:A8"/>
    <mergeCell ref="J7:L7"/>
    <mergeCell ref="N6:N7"/>
    <mergeCell ref="G16:I16"/>
    <mergeCell ref="N11:N12"/>
    <mergeCell ref="J6:L6"/>
    <mergeCell ref="J16:L16"/>
    <mergeCell ref="B16:B18"/>
    <mergeCell ref="M21:M22"/>
    <mergeCell ref="M37:M38"/>
    <mergeCell ref="M54:M55"/>
    <mergeCell ref="M66:M67"/>
    <mergeCell ref="M89:M90"/>
  </mergeCells>
  <pageMargins left="0.27" right="0.17" top="0.17" bottom="0.17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topLeftCell="A115" zoomScaleNormal="100" workbookViewId="0">
      <selection activeCell="P9" sqref="P9"/>
    </sheetView>
  </sheetViews>
  <sheetFormatPr defaultRowHeight="15.75" x14ac:dyDescent="0.25"/>
  <cols>
    <col min="1" max="1" width="2.28515625" style="70" customWidth="1"/>
    <col min="2" max="2" width="39.5703125" style="71" customWidth="1"/>
    <col min="3" max="3" width="39.5703125" style="72" customWidth="1"/>
    <col min="4" max="6" width="9.140625" style="70" hidden="1" customWidth="1"/>
    <col min="7" max="8" width="13" style="70" hidden="1" customWidth="1"/>
    <col min="9" max="9" width="0.7109375" style="70" hidden="1" customWidth="1"/>
    <col min="10" max="12" width="8.28515625" style="70" customWidth="1"/>
    <col min="13" max="13" width="11.7109375" style="129" customWidth="1"/>
    <col min="14" max="16" width="8.28515625" style="70" customWidth="1"/>
    <col min="17" max="17" width="11.42578125" style="129" customWidth="1"/>
    <col min="18" max="18" width="10.85546875" style="70" customWidth="1"/>
    <col min="19" max="16384" width="9.140625" style="70"/>
  </cols>
  <sheetData>
    <row r="1" spans="1:18" ht="24" customHeight="1" x14ac:dyDescent="0.25">
      <c r="A1" s="115" t="s">
        <v>179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3" spans="1:18" x14ac:dyDescent="0.25">
      <c r="A3" s="68" t="s">
        <v>166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/>
    </row>
    <row r="4" spans="1:18" x14ac:dyDescent="0.25">
      <c r="J4" s="73" t="s">
        <v>17</v>
      </c>
      <c r="K4" s="73"/>
      <c r="L4" s="73"/>
      <c r="M4" s="73"/>
      <c r="N4" s="73"/>
      <c r="O4" s="73"/>
      <c r="P4" s="73"/>
      <c r="Q4" s="73"/>
      <c r="R4" s="73"/>
    </row>
    <row r="5" spans="1:18" ht="61.5" customHeight="1" x14ac:dyDescent="0.25">
      <c r="A5" s="100"/>
      <c r="B5" s="75" t="s">
        <v>177</v>
      </c>
      <c r="C5" s="75" t="s">
        <v>115</v>
      </c>
      <c r="D5" s="76"/>
      <c r="E5" s="76"/>
      <c r="F5" s="76"/>
      <c r="G5" s="63" t="s">
        <v>19</v>
      </c>
      <c r="H5" s="64"/>
      <c r="I5" s="102"/>
      <c r="J5" s="67" t="s">
        <v>175</v>
      </c>
      <c r="K5" s="67"/>
      <c r="L5" s="67"/>
      <c r="M5" s="67"/>
      <c r="N5" s="159" t="s">
        <v>176</v>
      </c>
      <c r="O5" s="159"/>
      <c r="P5" s="159"/>
      <c r="Q5" s="159"/>
      <c r="R5" s="101" t="s">
        <v>114</v>
      </c>
    </row>
    <row r="6" spans="1:18" ht="65.25" customHeight="1" x14ac:dyDescent="0.25">
      <c r="A6" s="103"/>
      <c r="B6" s="78"/>
      <c r="C6" s="78"/>
      <c r="D6" s="76"/>
      <c r="E6" s="76"/>
      <c r="F6" s="76"/>
      <c r="G6" s="105"/>
      <c r="H6" s="106"/>
      <c r="I6" s="107"/>
      <c r="J6" s="67" t="s">
        <v>174</v>
      </c>
      <c r="K6" s="67"/>
      <c r="L6" s="67"/>
      <c r="M6" s="160" t="s">
        <v>178</v>
      </c>
      <c r="N6" s="67" t="s">
        <v>174</v>
      </c>
      <c r="O6" s="67"/>
      <c r="P6" s="67"/>
      <c r="Q6" s="160" t="s">
        <v>178</v>
      </c>
      <c r="R6" s="104"/>
    </row>
    <row r="7" spans="1:18" x14ac:dyDescent="0.25">
      <c r="A7" s="103"/>
      <c r="B7" s="78"/>
      <c r="C7" s="78"/>
      <c r="D7" s="76"/>
      <c r="E7" s="76"/>
      <c r="F7" s="76"/>
      <c r="G7" s="105"/>
      <c r="H7" s="106"/>
      <c r="I7" s="107"/>
      <c r="J7" s="67" t="s">
        <v>113</v>
      </c>
      <c r="K7" s="67"/>
      <c r="L7" s="67"/>
      <c r="M7" s="160"/>
      <c r="N7" s="67" t="s">
        <v>113</v>
      </c>
      <c r="O7" s="67"/>
      <c r="P7" s="67"/>
      <c r="Q7" s="160"/>
      <c r="R7" s="109"/>
    </row>
    <row r="8" spans="1:18" x14ac:dyDescent="0.25">
      <c r="A8" s="108"/>
      <c r="B8" s="81"/>
      <c r="C8" s="81"/>
      <c r="D8" s="38"/>
      <c r="E8" s="38"/>
      <c r="F8" s="38"/>
      <c r="G8" s="65">
        <v>1</v>
      </c>
      <c r="H8" s="65">
        <v>2</v>
      </c>
      <c r="I8" s="116">
        <v>3</v>
      </c>
      <c r="J8" s="65">
        <v>1</v>
      </c>
      <c r="K8" s="65">
        <v>2</v>
      </c>
      <c r="L8" s="65">
        <v>3</v>
      </c>
      <c r="M8" s="82"/>
      <c r="N8" s="65">
        <v>1</v>
      </c>
      <c r="O8" s="65">
        <v>2</v>
      </c>
      <c r="P8" s="65">
        <v>3</v>
      </c>
      <c r="Q8" s="82"/>
      <c r="R8" s="76"/>
    </row>
    <row r="9" spans="1:18" s="120" customFormat="1" x14ac:dyDescent="0.25">
      <c r="A9" s="110">
        <v>1</v>
      </c>
      <c r="B9" s="111" t="s">
        <v>77</v>
      </c>
      <c r="C9" s="118" t="s">
        <v>77</v>
      </c>
      <c r="D9" s="119"/>
      <c r="E9" s="119"/>
      <c r="F9" s="119"/>
      <c r="J9" s="65"/>
      <c r="K9" s="65"/>
      <c r="L9" s="65"/>
      <c r="M9" s="82"/>
      <c r="N9" s="65"/>
      <c r="O9" s="65"/>
      <c r="P9" s="65"/>
      <c r="Q9" s="82"/>
      <c r="R9" s="76"/>
    </row>
    <row r="10" spans="1:18" s="120" customFormat="1" x14ac:dyDescent="0.25">
      <c r="A10" s="65"/>
      <c r="B10" s="121" t="s">
        <v>39</v>
      </c>
      <c r="C10" s="122" t="s">
        <v>39</v>
      </c>
      <c r="D10" s="65"/>
      <c r="E10" s="65"/>
      <c r="F10" s="65"/>
      <c r="G10" s="65"/>
      <c r="H10" s="65"/>
      <c r="I10" s="116"/>
      <c r="J10" s="65"/>
      <c r="K10" s="65"/>
      <c r="L10" s="65"/>
      <c r="M10" s="82"/>
      <c r="N10" s="65"/>
      <c r="O10" s="65"/>
      <c r="P10" s="65"/>
      <c r="Q10" s="82"/>
      <c r="R10" s="76"/>
    </row>
    <row r="11" spans="1:18" s="120" customFormat="1" ht="31.5" x14ac:dyDescent="0.25">
      <c r="A11" s="110"/>
      <c r="B11" s="112" t="s">
        <v>96</v>
      </c>
      <c r="C11" s="123" t="s">
        <v>145</v>
      </c>
      <c r="D11" s="110"/>
      <c r="E11" s="110"/>
      <c r="F11" s="110"/>
      <c r="G11" s="65"/>
      <c r="H11" s="65"/>
      <c r="I11" s="116"/>
      <c r="J11" s="66">
        <v>1000</v>
      </c>
      <c r="K11" s="65">
        <v>500</v>
      </c>
      <c r="L11" s="65">
        <v>250</v>
      </c>
      <c r="M11" s="82">
        <v>1</v>
      </c>
      <c r="N11" s="66">
        <v>1100</v>
      </c>
      <c r="O11" s="65">
        <v>550</v>
      </c>
      <c r="P11" s="65">
        <v>300</v>
      </c>
      <c r="Q11" s="144">
        <v>1</v>
      </c>
      <c r="R11" s="100" t="s">
        <v>162</v>
      </c>
    </row>
    <row r="12" spans="1:18" s="120" customFormat="1" ht="31.5" x14ac:dyDescent="0.25">
      <c r="A12" s="65"/>
      <c r="B12" s="112" t="s">
        <v>96</v>
      </c>
      <c r="C12" s="123" t="s">
        <v>103</v>
      </c>
      <c r="D12" s="110"/>
      <c r="E12" s="110"/>
      <c r="F12" s="110"/>
      <c r="G12" s="65"/>
      <c r="H12" s="65"/>
      <c r="I12" s="65"/>
      <c r="J12" s="66">
        <v>1000</v>
      </c>
      <c r="K12" s="65">
        <v>500</v>
      </c>
      <c r="L12" s="65">
        <v>250</v>
      </c>
      <c r="M12" s="82">
        <v>1</v>
      </c>
      <c r="N12" s="66">
        <v>1100</v>
      </c>
      <c r="O12" s="65">
        <v>550</v>
      </c>
      <c r="P12" s="65">
        <v>300</v>
      </c>
      <c r="Q12" s="132">
        <v>1</v>
      </c>
      <c r="R12" s="108"/>
    </row>
    <row r="13" spans="1:18" x14ac:dyDescent="0.25">
      <c r="B13" s="126"/>
      <c r="C13" s="127"/>
      <c r="J13" s="128"/>
      <c r="N13" s="128"/>
    </row>
    <row r="14" spans="1:18" x14ac:dyDescent="0.25">
      <c r="A14" s="68" t="s">
        <v>167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9"/>
    </row>
    <row r="15" spans="1:18" x14ac:dyDescent="0.25">
      <c r="J15" s="73" t="s">
        <v>17</v>
      </c>
      <c r="K15" s="73"/>
      <c r="L15" s="73"/>
      <c r="M15" s="73"/>
      <c r="N15" s="73"/>
      <c r="O15" s="73"/>
      <c r="P15" s="73"/>
      <c r="Q15" s="73"/>
      <c r="R15" s="73"/>
    </row>
    <row r="16" spans="1:18" ht="62.25" customHeight="1" x14ac:dyDescent="0.25">
      <c r="A16" s="74"/>
      <c r="B16" s="75" t="s">
        <v>177</v>
      </c>
      <c r="C16" s="75" t="s">
        <v>115</v>
      </c>
      <c r="D16" s="76"/>
      <c r="E16" s="76"/>
      <c r="F16" s="76"/>
      <c r="G16" s="67" t="s">
        <v>19</v>
      </c>
      <c r="H16" s="67"/>
      <c r="I16" s="67"/>
      <c r="J16" s="63" t="s">
        <v>175</v>
      </c>
      <c r="K16" s="64"/>
      <c r="L16" s="64"/>
      <c r="M16" s="102"/>
      <c r="N16" s="152" t="s">
        <v>176</v>
      </c>
      <c r="O16" s="153"/>
      <c r="P16" s="153"/>
      <c r="Q16" s="154"/>
      <c r="R16" s="67" t="s">
        <v>114</v>
      </c>
    </row>
    <row r="17" spans="1:18" ht="62.25" customHeight="1" x14ac:dyDescent="0.25">
      <c r="A17" s="74"/>
      <c r="B17" s="78"/>
      <c r="C17" s="78"/>
      <c r="D17" s="76"/>
      <c r="E17" s="76"/>
      <c r="F17" s="76"/>
      <c r="G17" s="79"/>
      <c r="H17" s="79"/>
      <c r="I17" s="79"/>
      <c r="J17" s="67" t="s">
        <v>174</v>
      </c>
      <c r="K17" s="67"/>
      <c r="L17" s="67"/>
      <c r="M17" s="160" t="s">
        <v>178</v>
      </c>
      <c r="N17" s="67" t="s">
        <v>174</v>
      </c>
      <c r="O17" s="67"/>
      <c r="P17" s="67"/>
      <c r="Q17" s="160" t="s">
        <v>178</v>
      </c>
      <c r="R17" s="67"/>
    </row>
    <row r="18" spans="1:18" x14ac:dyDescent="0.25">
      <c r="A18" s="74"/>
      <c r="B18" s="78"/>
      <c r="C18" s="78"/>
      <c r="D18" s="76"/>
      <c r="E18" s="76"/>
      <c r="F18" s="76"/>
      <c r="G18" s="79"/>
      <c r="H18" s="79"/>
      <c r="I18" s="79"/>
      <c r="J18" s="67" t="s">
        <v>113</v>
      </c>
      <c r="K18" s="67"/>
      <c r="L18" s="67"/>
      <c r="M18" s="160"/>
      <c r="N18" s="67" t="s">
        <v>113</v>
      </c>
      <c r="O18" s="67"/>
      <c r="P18" s="67"/>
      <c r="Q18" s="160"/>
      <c r="R18" s="67"/>
    </row>
    <row r="19" spans="1:18" x14ac:dyDescent="0.25">
      <c r="A19" s="74"/>
      <c r="B19" s="81"/>
      <c r="C19" s="81"/>
      <c r="D19" s="38"/>
      <c r="E19" s="38"/>
      <c r="F19" s="38"/>
      <c r="G19" s="65">
        <v>1</v>
      </c>
      <c r="H19" s="65">
        <v>2</v>
      </c>
      <c r="I19" s="65">
        <v>3</v>
      </c>
      <c r="J19" s="65">
        <v>1</v>
      </c>
      <c r="K19" s="65">
        <v>2</v>
      </c>
      <c r="L19" s="65">
        <v>3</v>
      </c>
      <c r="M19" s="82"/>
      <c r="N19" s="65">
        <v>1</v>
      </c>
      <c r="O19" s="65">
        <v>2</v>
      </c>
      <c r="P19" s="65">
        <v>3</v>
      </c>
      <c r="Q19" s="82"/>
      <c r="R19" s="67"/>
    </row>
    <row r="20" spans="1:18" s="120" customFormat="1" x14ac:dyDescent="0.25">
      <c r="A20" s="79">
        <v>1</v>
      </c>
      <c r="B20" s="83" t="s">
        <v>78</v>
      </c>
      <c r="C20" s="84" t="s">
        <v>78</v>
      </c>
      <c r="D20" s="85"/>
      <c r="E20" s="85"/>
      <c r="F20" s="85"/>
      <c r="G20" s="65"/>
      <c r="H20" s="65"/>
      <c r="I20" s="65"/>
      <c r="J20" s="65"/>
      <c r="K20" s="65"/>
      <c r="L20" s="65"/>
      <c r="M20" s="82"/>
      <c r="N20" s="65"/>
      <c r="O20" s="65"/>
      <c r="P20" s="65"/>
      <c r="Q20" s="82"/>
      <c r="R20" s="65"/>
    </row>
    <row r="21" spans="1:18" s="120" customFormat="1" x14ac:dyDescent="0.25">
      <c r="A21" s="79"/>
      <c r="B21" s="83" t="s">
        <v>79</v>
      </c>
      <c r="C21" s="84" t="s">
        <v>79</v>
      </c>
      <c r="D21" s="85"/>
      <c r="E21" s="85"/>
      <c r="F21" s="85"/>
      <c r="G21" s="65"/>
      <c r="H21" s="65"/>
      <c r="I21" s="65"/>
      <c r="J21" s="65"/>
      <c r="K21" s="65"/>
      <c r="L21" s="65"/>
      <c r="M21" s="82"/>
      <c r="N21" s="65"/>
      <c r="O21" s="65"/>
      <c r="P21" s="65"/>
      <c r="Q21" s="82"/>
      <c r="R21" s="65"/>
    </row>
    <row r="22" spans="1:18" s="162" customFormat="1" x14ac:dyDescent="0.25">
      <c r="A22" s="161"/>
      <c r="B22" s="86" t="s">
        <v>97</v>
      </c>
      <c r="C22" s="87" t="s">
        <v>80</v>
      </c>
      <c r="D22" s="85"/>
      <c r="E22" s="85"/>
      <c r="F22" s="85"/>
      <c r="G22" s="65"/>
      <c r="H22" s="65"/>
      <c r="I22" s="65"/>
      <c r="J22" s="88">
        <v>2300</v>
      </c>
      <c r="K22" s="88">
        <v>1150</v>
      </c>
      <c r="L22" s="88">
        <v>575</v>
      </c>
      <c r="M22" s="89">
        <v>1</v>
      </c>
      <c r="N22" s="88">
        <v>2400</v>
      </c>
      <c r="O22" s="88">
        <v>1200</v>
      </c>
      <c r="P22" s="88">
        <v>600</v>
      </c>
      <c r="Q22" s="89">
        <v>1</v>
      </c>
      <c r="R22" s="88" t="s">
        <v>152</v>
      </c>
    </row>
    <row r="23" spans="1:18" s="162" customFormat="1" x14ac:dyDescent="0.25">
      <c r="A23" s="161"/>
      <c r="B23" s="86" t="s">
        <v>81</v>
      </c>
      <c r="C23" s="90"/>
      <c r="D23" s="85"/>
      <c r="E23" s="85"/>
      <c r="F23" s="85"/>
      <c r="G23" s="65"/>
      <c r="H23" s="65"/>
      <c r="I23" s="65"/>
      <c r="J23" s="91"/>
      <c r="K23" s="91"/>
      <c r="L23" s="91"/>
      <c r="M23" s="92"/>
      <c r="N23" s="91"/>
      <c r="O23" s="91"/>
      <c r="P23" s="91"/>
      <c r="Q23" s="92"/>
      <c r="R23" s="91"/>
    </row>
    <row r="24" spans="1:18" s="120" customFormat="1" x14ac:dyDescent="0.25">
      <c r="A24" s="79">
        <v>2</v>
      </c>
      <c r="B24" s="83" t="s">
        <v>82</v>
      </c>
      <c r="C24" s="84" t="s">
        <v>82</v>
      </c>
      <c r="D24" s="85"/>
      <c r="E24" s="85"/>
      <c r="F24" s="85"/>
      <c r="G24" s="65"/>
      <c r="H24" s="65"/>
      <c r="I24" s="65"/>
      <c r="J24" s="65"/>
      <c r="K24" s="65"/>
      <c r="L24" s="65"/>
      <c r="M24" s="82"/>
      <c r="N24" s="65"/>
      <c r="O24" s="65"/>
      <c r="P24" s="65"/>
      <c r="Q24" s="82"/>
      <c r="R24" s="65"/>
    </row>
    <row r="25" spans="1:18" s="120" customFormat="1" x14ac:dyDescent="0.25">
      <c r="A25" s="85"/>
      <c r="B25" s="83" t="s">
        <v>83</v>
      </c>
      <c r="C25" s="84" t="s">
        <v>83</v>
      </c>
      <c r="D25" s="79"/>
      <c r="E25" s="79"/>
      <c r="F25" s="79"/>
      <c r="G25" s="65"/>
      <c r="H25" s="65"/>
      <c r="I25" s="65"/>
      <c r="J25" s="65"/>
      <c r="K25" s="65"/>
      <c r="L25" s="65"/>
      <c r="M25" s="82"/>
      <c r="N25" s="65"/>
      <c r="O25" s="65"/>
      <c r="P25" s="65"/>
      <c r="Q25" s="82"/>
      <c r="R25" s="65"/>
    </row>
    <row r="26" spans="1:18" s="120" customFormat="1" ht="31.5" x14ac:dyDescent="0.25">
      <c r="A26" s="85"/>
      <c r="B26" s="93" t="s">
        <v>163</v>
      </c>
      <c r="C26" s="93" t="s">
        <v>147</v>
      </c>
      <c r="D26" s="94"/>
      <c r="E26" s="94"/>
      <c r="F26" s="94"/>
      <c r="G26" s="65"/>
      <c r="H26" s="65"/>
      <c r="I26" s="65"/>
      <c r="J26" s="65">
        <v>1500</v>
      </c>
      <c r="K26" s="65">
        <v>750</v>
      </c>
      <c r="L26" s="65">
        <v>350</v>
      </c>
      <c r="M26" s="82">
        <v>1</v>
      </c>
      <c r="N26" s="65">
        <v>1800</v>
      </c>
      <c r="O26" s="65">
        <v>900</v>
      </c>
      <c r="P26" s="65">
        <v>450</v>
      </c>
      <c r="Q26" s="82">
        <v>1</v>
      </c>
      <c r="R26" s="65" t="s">
        <v>98</v>
      </c>
    </row>
    <row r="27" spans="1:18" s="120" customFormat="1" x14ac:dyDescent="0.25">
      <c r="A27" s="85"/>
      <c r="B27" s="83" t="s">
        <v>39</v>
      </c>
      <c r="C27" s="83" t="s">
        <v>118</v>
      </c>
      <c r="D27" s="94"/>
      <c r="E27" s="94"/>
      <c r="F27" s="94"/>
      <c r="G27" s="65"/>
      <c r="H27" s="65"/>
      <c r="I27" s="65"/>
      <c r="J27" s="65"/>
      <c r="K27" s="65"/>
      <c r="L27" s="65"/>
      <c r="M27" s="82"/>
      <c r="N27" s="65"/>
      <c r="O27" s="65"/>
      <c r="P27" s="65"/>
      <c r="Q27" s="82"/>
      <c r="R27" s="65"/>
    </row>
    <row r="28" spans="1:18" s="120" customFormat="1" ht="31.5" x14ac:dyDescent="0.25">
      <c r="A28" s="85"/>
      <c r="B28" s="86" t="s">
        <v>120</v>
      </c>
      <c r="C28" s="86" t="s">
        <v>118</v>
      </c>
      <c r="D28" s="94"/>
      <c r="E28" s="94"/>
      <c r="F28" s="94"/>
      <c r="G28" s="65"/>
      <c r="H28" s="65"/>
      <c r="I28" s="65"/>
      <c r="J28" s="65">
        <v>900</v>
      </c>
      <c r="K28" s="65">
        <v>450</v>
      </c>
      <c r="L28" s="65">
        <v>250</v>
      </c>
      <c r="M28" s="82">
        <v>1</v>
      </c>
      <c r="N28" s="65">
        <v>1000</v>
      </c>
      <c r="O28" s="65">
        <v>500</v>
      </c>
      <c r="P28" s="65">
        <v>300</v>
      </c>
      <c r="Q28" s="82">
        <v>1</v>
      </c>
      <c r="R28" s="65" t="s">
        <v>98</v>
      </c>
    </row>
    <row r="29" spans="1:18" s="120" customFormat="1" x14ac:dyDescent="0.25">
      <c r="A29" s="79">
        <v>3</v>
      </c>
      <c r="B29" s="83" t="s">
        <v>148</v>
      </c>
      <c r="C29" s="83" t="s">
        <v>148</v>
      </c>
      <c r="D29" s="85"/>
      <c r="E29" s="85"/>
      <c r="F29" s="85"/>
      <c r="G29" s="65"/>
      <c r="H29" s="65"/>
      <c r="I29" s="65"/>
      <c r="J29" s="65"/>
      <c r="K29" s="65"/>
      <c r="L29" s="65"/>
      <c r="M29" s="82"/>
      <c r="N29" s="65"/>
      <c r="O29" s="65"/>
      <c r="P29" s="65"/>
      <c r="Q29" s="82"/>
      <c r="R29" s="65"/>
    </row>
    <row r="30" spans="1:18" s="120" customFormat="1" x14ac:dyDescent="0.25">
      <c r="A30" s="79"/>
      <c r="B30" s="83" t="s">
        <v>150</v>
      </c>
      <c r="C30" s="95" t="s">
        <v>150</v>
      </c>
      <c r="D30" s="96"/>
      <c r="E30" s="96"/>
      <c r="F30" s="96"/>
      <c r="G30" s="96"/>
      <c r="H30" s="97"/>
      <c r="I30" s="65"/>
      <c r="J30" s="65"/>
      <c r="K30" s="65"/>
      <c r="L30" s="65"/>
      <c r="M30" s="82"/>
      <c r="N30" s="65"/>
      <c r="O30" s="65"/>
      <c r="P30" s="65"/>
      <c r="Q30" s="82"/>
      <c r="R30" s="65"/>
    </row>
    <row r="31" spans="1:18" s="120" customFormat="1" ht="31.5" x14ac:dyDescent="0.25">
      <c r="A31" s="76"/>
      <c r="B31" s="98" t="s">
        <v>149</v>
      </c>
      <c r="C31" s="99" t="s">
        <v>151</v>
      </c>
      <c r="D31" s="94"/>
      <c r="E31" s="94"/>
      <c r="F31" s="94"/>
      <c r="G31" s="65"/>
      <c r="H31" s="65"/>
      <c r="I31" s="65"/>
      <c r="J31" s="65">
        <v>800</v>
      </c>
      <c r="K31" s="65">
        <v>400</v>
      </c>
      <c r="L31" s="65">
        <v>250</v>
      </c>
      <c r="M31" s="82">
        <v>1</v>
      </c>
      <c r="N31" s="65">
        <v>900</v>
      </c>
      <c r="O31" s="65">
        <v>450</v>
      </c>
      <c r="P31" s="65">
        <v>300</v>
      </c>
      <c r="Q31" s="82">
        <v>1</v>
      </c>
      <c r="R31" s="65" t="s">
        <v>98</v>
      </c>
    </row>
    <row r="32" spans="1:18" s="120" customFormat="1" x14ac:dyDescent="0.25">
      <c r="A32" s="79">
        <v>4</v>
      </c>
      <c r="B32" s="84" t="s">
        <v>116</v>
      </c>
      <c r="C32" s="84" t="s">
        <v>116</v>
      </c>
      <c r="D32" s="94"/>
      <c r="E32" s="94"/>
      <c r="F32" s="94"/>
      <c r="G32" s="65"/>
      <c r="H32" s="65"/>
      <c r="I32" s="65"/>
      <c r="J32" s="65"/>
      <c r="K32" s="65"/>
      <c r="L32" s="65"/>
      <c r="M32" s="82"/>
      <c r="N32" s="65"/>
      <c r="O32" s="65"/>
      <c r="P32" s="65"/>
      <c r="Q32" s="82"/>
      <c r="R32" s="65"/>
    </row>
    <row r="33" spans="1:18" s="120" customFormat="1" ht="31.5" x14ac:dyDescent="0.25">
      <c r="A33" s="85"/>
      <c r="B33" s="83" t="s">
        <v>117</v>
      </c>
      <c r="C33" s="83" t="s">
        <v>118</v>
      </c>
      <c r="D33" s="94"/>
      <c r="E33" s="94"/>
      <c r="F33" s="94"/>
      <c r="G33" s="65"/>
      <c r="H33" s="65"/>
      <c r="I33" s="65"/>
      <c r="J33" s="65"/>
      <c r="K33" s="65"/>
      <c r="L33" s="65"/>
      <c r="M33" s="82"/>
      <c r="N33" s="65"/>
      <c r="O33" s="65"/>
      <c r="P33" s="65"/>
      <c r="Q33" s="82"/>
      <c r="R33" s="65"/>
    </row>
    <row r="34" spans="1:18" s="120" customFormat="1" ht="31.5" x14ac:dyDescent="0.25">
      <c r="A34" s="85"/>
      <c r="B34" s="86" t="s">
        <v>119</v>
      </c>
      <c r="C34" s="86" t="s">
        <v>118</v>
      </c>
      <c r="D34" s="94"/>
      <c r="E34" s="94"/>
      <c r="F34" s="94"/>
      <c r="G34" s="65"/>
      <c r="H34" s="65"/>
      <c r="I34" s="65"/>
      <c r="J34" s="65">
        <v>900</v>
      </c>
      <c r="K34" s="65">
        <v>450</v>
      </c>
      <c r="L34" s="65">
        <v>250</v>
      </c>
      <c r="M34" s="82">
        <v>1</v>
      </c>
      <c r="N34" s="65">
        <v>1000</v>
      </c>
      <c r="O34" s="65">
        <v>500</v>
      </c>
      <c r="P34" s="65">
        <v>300</v>
      </c>
      <c r="Q34" s="82">
        <v>1</v>
      </c>
      <c r="R34" s="65" t="s">
        <v>98</v>
      </c>
    </row>
    <row r="35" spans="1:18" s="120" customFormat="1" x14ac:dyDescent="0.25">
      <c r="A35" s="70"/>
      <c r="B35" s="71"/>
      <c r="C35" s="72"/>
      <c r="D35" s="70"/>
      <c r="E35" s="70"/>
      <c r="F35" s="70"/>
      <c r="M35" s="129"/>
      <c r="Q35" s="129"/>
    </row>
    <row r="36" spans="1:18" x14ac:dyDescent="0.25">
      <c r="A36" s="68" t="s">
        <v>168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18" x14ac:dyDescent="0.25">
      <c r="J37" s="73" t="s">
        <v>17</v>
      </c>
      <c r="K37" s="73"/>
      <c r="L37" s="73"/>
      <c r="M37" s="73"/>
      <c r="N37" s="73"/>
      <c r="O37" s="73"/>
      <c r="P37" s="73"/>
      <c r="Q37" s="73"/>
      <c r="R37" s="73"/>
    </row>
    <row r="38" spans="1:18" ht="62.25" customHeight="1" x14ac:dyDescent="0.25">
      <c r="A38" s="100"/>
      <c r="B38" s="75" t="s">
        <v>177</v>
      </c>
      <c r="C38" s="75" t="s">
        <v>115</v>
      </c>
      <c r="D38" s="76"/>
      <c r="E38" s="76"/>
      <c r="F38" s="76"/>
      <c r="G38" s="63" t="s">
        <v>19</v>
      </c>
      <c r="H38" s="64"/>
      <c r="I38" s="102"/>
      <c r="J38" s="67" t="s">
        <v>175</v>
      </c>
      <c r="K38" s="67"/>
      <c r="L38" s="67"/>
      <c r="M38" s="67"/>
      <c r="N38" s="159" t="s">
        <v>176</v>
      </c>
      <c r="O38" s="159"/>
      <c r="P38" s="159"/>
      <c r="Q38" s="159"/>
      <c r="R38" s="67" t="s">
        <v>114</v>
      </c>
    </row>
    <row r="39" spans="1:18" ht="62.25" customHeight="1" x14ac:dyDescent="0.25">
      <c r="A39" s="103"/>
      <c r="B39" s="78"/>
      <c r="C39" s="78"/>
      <c r="D39" s="76"/>
      <c r="E39" s="76"/>
      <c r="F39" s="76"/>
      <c r="G39" s="105"/>
      <c r="H39" s="106"/>
      <c r="I39" s="107"/>
      <c r="J39" s="67" t="s">
        <v>174</v>
      </c>
      <c r="K39" s="67"/>
      <c r="L39" s="67"/>
      <c r="M39" s="160" t="s">
        <v>178</v>
      </c>
      <c r="N39" s="67" t="s">
        <v>174</v>
      </c>
      <c r="O39" s="67"/>
      <c r="P39" s="67"/>
      <c r="Q39" s="160" t="s">
        <v>178</v>
      </c>
      <c r="R39" s="67"/>
    </row>
    <row r="40" spans="1:18" x14ac:dyDescent="0.25">
      <c r="A40" s="103"/>
      <c r="B40" s="78"/>
      <c r="C40" s="78"/>
      <c r="D40" s="76"/>
      <c r="E40" s="76"/>
      <c r="F40" s="76"/>
      <c r="G40" s="105"/>
      <c r="H40" s="106"/>
      <c r="I40" s="107"/>
      <c r="J40" s="67" t="s">
        <v>113</v>
      </c>
      <c r="K40" s="67"/>
      <c r="L40" s="67"/>
      <c r="M40" s="160"/>
      <c r="N40" s="67" t="s">
        <v>113</v>
      </c>
      <c r="O40" s="67"/>
      <c r="P40" s="67"/>
      <c r="Q40" s="160"/>
      <c r="R40" s="67"/>
    </row>
    <row r="41" spans="1:18" x14ac:dyDescent="0.25">
      <c r="A41" s="108"/>
      <c r="B41" s="81"/>
      <c r="C41" s="81"/>
      <c r="D41" s="38"/>
      <c r="E41" s="38"/>
      <c r="F41" s="38"/>
      <c r="G41" s="65">
        <v>1</v>
      </c>
      <c r="H41" s="65">
        <v>2</v>
      </c>
      <c r="I41" s="65">
        <v>3</v>
      </c>
      <c r="J41" s="65">
        <v>1</v>
      </c>
      <c r="K41" s="65">
        <v>2</v>
      </c>
      <c r="L41" s="65">
        <v>3</v>
      </c>
      <c r="M41" s="82"/>
      <c r="N41" s="65">
        <v>1</v>
      </c>
      <c r="O41" s="65">
        <v>2</v>
      </c>
      <c r="P41" s="65">
        <v>3</v>
      </c>
      <c r="Q41" s="82"/>
      <c r="R41" s="67"/>
    </row>
    <row r="42" spans="1:18" s="120" customFormat="1" x14ac:dyDescent="0.25">
      <c r="A42" s="110">
        <v>1</v>
      </c>
      <c r="B42" s="111" t="s">
        <v>104</v>
      </c>
      <c r="C42" s="111" t="s">
        <v>104</v>
      </c>
      <c r="D42" s="65"/>
      <c r="E42" s="65"/>
      <c r="F42" s="65"/>
      <c r="G42" s="65"/>
      <c r="H42" s="65"/>
      <c r="I42" s="65"/>
      <c r="J42" s="65"/>
      <c r="K42" s="65"/>
      <c r="L42" s="65"/>
      <c r="M42" s="82"/>
      <c r="N42" s="65"/>
      <c r="O42" s="65"/>
      <c r="P42" s="65"/>
      <c r="Q42" s="82"/>
      <c r="R42" s="65"/>
    </row>
    <row r="43" spans="1:18" s="120" customFormat="1" x14ac:dyDescent="0.25">
      <c r="A43" s="110"/>
      <c r="B43" s="114" t="s">
        <v>39</v>
      </c>
      <c r="C43" s="114" t="s">
        <v>39</v>
      </c>
      <c r="D43" s="110"/>
      <c r="E43" s="110"/>
      <c r="F43" s="110"/>
      <c r="G43" s="65"/>
      <c r="H43" s="65"/>
      <c r="I43" s="65"/>
      <c r="J43" s="65"/>
      <c r="K43" s="65"/>
      <c r="L43" s="65"/>
      <c r="M43" s="82"/>
      <c r="N43" s="65"/>
      <c r="O43" s="65"/>
      <c r="P43" s="65"/>
      <c r="Q43" s="82"/>
      <c r="R43" s="65"/>
    </row>
    <row r="44" spans="1:18" s="120" customFormat="1" ht="44.25" customHeight="1" x14ac:dyDescent="0.25">
      <c r="A44" s="65"/>
      <c r="B44" s="112" t="s">
        <v>105</v>
      </c>
      <c r="C44" s="113" t="s">
        <v>153</v>
      </c>
      <c r="D44" s="110"/>
      <c r="E44" s="110"/>
      <c r="F44" s="110"/>
      <c r="G44" s="65"/>
      <c r="H44" s="65"/>
      <c r="I44" s="65"/>
      <c r="J44" s="65">
        <v>600</v>
      </c>
      <c r="K44" s="65">
        <v>400</v>
      </c>
      <c r="L44" s="65">
        <v>250</v>
      </c>
      <c r="M44" s="82">
        <v>1</v>
      </c>
      <c r="N44" s="65">
        <v>800</v>
      </c>
      <c r="O44" s="65">
        <v>500</v>
      </c>
      <c r="P44" s="65">
        <v>300</v>
      </c>
      <c r="Q44" s="82">
        <v>1</v>
      </c>
      <c r="R44" s="65" t="s">
        <v>98</v>
      </c>
    </row>
    <row r="45" spans="1:18" s="120" customFormat="1" ht="44.25" customHeight="1" x14ac:dyDescent="0.25">
      <c r="A45" s="65"/>
      <c r="B45" s="112" t="s">
        <v>106</v>
      </c>
      <c r="C45" s="113" t="s">
        <v>154</v>
      </c>
      <c r="D45" s="65"/>
      <c r="E45" s="65"/>
      <c r="F45" s="65"/>
      <c r="G45" s="65"/>
      <c r="H45" s="65"/>
      <c r="I45" s="65"/>
      <c r="J45" s="65">
        <v>600</v>
      </c>
      <c r="K45" s="65">
        <v>400</v>
      </c>
      <c r="L45" s="65">
        <v>250</v>
      </c>
      <c r="M45" s="82">
        <v>1</v>
      </c>
      <c r="N45" s="65">
        <v>800</v>
      </c>
      <c r="O45" s="65">
        <v>500</v>
      </c>
      <c r="P45" s="65">
        <v>300</v>
      </c>
      <c r="Q45" s="82">
        <v>1</v>
      </c>
      <c r="R45" s="65" t="s">
        <v>98</v>
      </c>
    </row>
    <row r="46" spans="1:18" s="120" customFormat="1" ht="44.25" customHeight="1" x14ac:dyDescent="0.25">
      <c r="A46" s="110"/>
      <c r="B46" s="112" t="s">
        <v>107</v>
      </c>
      <c r="C46" s="113" t="s">
        <v>155</v>
      </c>
      <c r="D46" s="110"/>
      <c r="E46" s="110"/>
      <c r="F46" s="110"/>
      <c r="G46" s="65"/>
      <c r="H46" s="65"/>
      <c r="I46" s="65"/>
      <c r="J46" s="65">
        <v>600</v>
      </c>
      <c r="K46" s="65">
        <v>400</v>
      </c>
      <c r="L46" s="65">
        <v>250</v>
      </c>
      <c r="M46" s="82">
        <v>1</v>
      </c>
      <c r="N46" s="65">
        <v>800</v>
      </c>
      <c r="O46" s="65">
        <v>500</v>
      </c>
      <c r="P46" s="65">
        <v>300</v>
      </c>
      <c r="Q46" s="82">
        <v>1</v>
      </c>
      <c r="R46" s="65" t="s">
        <v>98</v>
      </c>
    </row>
    <row r="47" spans="1:18" s="120" customFormat="1" x14ac:dyDescent="0.25">
      <c r="A47" s="110">
        <v>2</v>
      </c>
      <c r="B47" s="111" t="s">
        <v>108</v>
      </c>
      <c r="C47" s="111" t="s">
        <v>108</v>
      </c>
      <c r="D47" s="110"/>
      <c r="E47" s="110"/>
      <c r="F47" s="110"/>
      <c r="G47" s="65"/>
      <c r="H47" s="65"/>
      <c r="I47" s="65"/>
      <c r="J47" s="65"/>
      <c r="K47" s="65"/>
      <c r="L47" s="65"/>
      <c r="M47" s="82"/>
      <c r="N47" s="65"/>
      <c r="O47" s="65"/>
      <c r="P47" s="65"/>
      <c r="Q47" s="82"/>
      <c r="R47" s="65"/>
    </row>
    <row r="48" spans="1:18" s="120" customFormat="1" x14ac:dyDescent="0.25">
      <c r="A48" s="110"/>
      <c r="B48" s="114" t="s">
        <v>160</v>
      </c>
      <c r="C48" s="114" t="s">
        <v>160</v>
      </c>
      <c r="D48" s="110"/>
      <c r="E48" s="110"/>
      <c r="F48" s="110"/>
      <c r="G48" s="65"/>
      <c r="H48" s="65"/>
      <c r="I48" s="65"/>
      <c r="J48" s="65"/>
      <c r="K48" s="65"/>
      <c r="L48" s="65"/>
      <c r="M48" s="82"/>
      <c r="N48" s="65"/>
      <c r="O48" s="65"/>
      <c r="P48" s="65"/>
      <c r="Q48" s="82"/>
      <c r="R48" s="65"/>
    </row>
    <row r="49" spans="1:18" s="120" customFormat="1" ht="44.25" customHeight="1" x14ac:dyDescent="0.25">
      <c r="A49" s="110"/>
      <c r="B49" s="112" t="s">
        <v>109</v>
      </c>
      <c r="C49" s="113" t="s">
        <v>112</v>
      </c>
      <c r="D49" s="110"/>
      <c r="E49" s="110"/>
      <c r="F49" s="110"/>
      <c r="G49" s="65"/>
      <c r="H49" s="65"/>
      <c r="I49" s="65"/>
      <c r="J49" s="65">
        <v>1000</v>
      </c>
      <c r="K49" s="65">
        <v>500</v>
      </c>
      <c r="L49" s="65">
        <v>250</v>
      </c>
      <c r="M49" s="82">
        <v>1</v>
      </c>
      <c r="N49" s="65">
        <v>1200</v>
      </c>
      <c r="O49" s="65">
        <v>600</v>
      </c>
      <c r="P49" s="65">
        <v>300</v>
      </c>
      <c r="Q49" s="82">
        <v>1</v>
      </c>
      <c r="R49" s="65" t="s">
        <v>98</v>
      </c>
    </row>
    <row r="50" spans="1:18" s="120" customFormat="1" ht="44.25" customHeight="1" x14ac:dyDescent="0.25">
      <c r="A50" s="110"/>
      <c r="B50" s="112" t="s">
        <v>110</v>
      </c>
      <c r="C50" s="113" t="s">
        <v>111</v>
      </c>
      <c r="D50" s="110"/>
      <c r="E50" s="110"/>
      <c r="F50" s="110"/>
      <c r="G50" s="65"/>
      <c r="H50" s="65"/>
      <c r="I50" s="65"/>
      <c r="J50" s="65">
        <v>1000</v>
      </c>
      <c r="K50" s="65">
        <v>500</v>
      </c>
      <c r="L50" s="65">
        <v>250</v>
      </c>
      <c r="M50" s="82">
        <v>1</v>
      </c>
      <c r="N50" s="65">
        <v>1200</v>
      </c>
      <c r="O50" s="65">
        <v>600</v>
      </c>
      <c r="P50" s="65">
        <v>300</v>
      </c>
      <c r="Q50" s="82">
        <v>1</v>
      </c>
      <c r="R50" s="65" t="s">
        <v>98</v>
      </c>
    </row>
    <row r="51" spans="1:18" s="120" customFormat="1" x14ac:dyDescent="0.25">
      <c r="A51" s="70"/>
      <c r="B51" s="71"/>
      <c r="C51" s="72"/>
      <c r="D51" s="70"/>
      <c r="E51" s="70"/>
      <c r="F51" s="70"/>
      <c r="M51" s="129"/>
      <c r="Q51" s="129"/>
    </row>
    <row r="52" spans="1:18" x14ac:dyDescent="0.25">
      <c r="A52" s="68" t="s">
        <v>169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9"/>
    </row>
    <row r="53" spans="1:18" x14ac:dyDescent="0.25">
      <c r="A53" s="71"/>
      <c r="B53" s="70"/>
      <c r="J53" s="73" t="s">
        <v>17</v>
      </c>
      <c r="K53" s="73"/>
      <c r="L53" s="73"/>
      <c r="M53" s="73"/>
      <c r="N53" s="73"/>
      <c r="O53" s="73"/>
      <c r="P53" s="73"/>
      <c r="Q53" s="73"/>
      <c r="R53" s="73"/>
    </row>
    <row r="54" spans="1:18" ht="62.25" customHeight="1" x14ac:dyDescent="0.25">
      <c r="A54" s="74"/>
      <c r="B54" s="75" t="s">
        <v>177</v>
      </c>
      <c r="C54" s="75" t="s">
        <v>115</v>
      </c>
      <c r="J54" s="67" t="s">
        <v>175</v>
      </c>
      <c r="K54" s="67"/>
      <c r="L54" s="67"/>
      <c r="M54" s="67"/>
      <c r="N54" s="159" t="s">
        <v>176</v>
      </c>
      <c r="O54" s="159"/>
      <c r="P54" s="159"/>
      <c r="Q54" s="159"/>
      <c r="R54" s="67" t="s">
        <v>114</v>
      </c>
    </row>
    <row r="55" spans="1:18" ht="62.25" customHeight="1" x14ac:dyDescent="0.25">
      <c r="A55" s="74"/>
      <c r="B55" s="78"/>
      <c r="C55" s="78"/>
      <c r="J55" s="67" t="s">
        <v>174</v>
      </c>
      <c r="K55" s="67"/>
      <c r="L55" s="67"/>
      <c r="M55" s="160" t="s">
        <v>178</v>
      </c>
      <c r="N55" s="67" t="s">
        <v>174</v>
      </c>
      <c r="O55" s="67"/>
      <c r="P55" s="67"/>
      <c r="Q55" s="160" t="s">
        <v>178</v>
      </c>
      <c r="R55" s="67"/>
    </row>
    <row r="56" spans="1:18" x14ac:dyDescent="0.25">
      <c r="A56" s="74"/>
      <c r="B56" s="78"/>
      <c r="C56" s="78"/>
      <c r="D56" s="163"/>
      <c r="E56" s="76"/>
      <c r="F56" s="76"/>
      <c r="G56" s="63" t="s">
        <v>19</v>
      </c>
      <c r="H56" s="64"/>
      <c r="I56" s="102"/>
      <c r="J56" s="67" t="s">
        <v>18</v>
      </c>
      <c r="K56" s="67"/>
      <c r="L56" s="67"/>
      <c r="M56" s="160"/>
      <c r="N56" s="67" t="s">
        <v>18</v>
      </c>
      <c r="O56" s="67"/>
      <c r="P56" s="67"/>
      <c r="Q56" s="160"/>
      <c r="R56" s="67"/>
    </row>
    <row r="57" spans="1:18" x14ac:dyDescent="0.25">
      <c r="A57" s="74"/>
      <c r="B57" s="81"/>
      <c r="C57" s="81"/>
      <c r="D57" s="39"/>
      <c r="E57" s="38"/>
      <c r="F57" s="38"/>
      <c r="G57" s="65">
        <v>1</v>
      </c>
      <c r="H57" s="65">
        <v>2</v>
      </c>
      <c r="I57" s="65">
        <v>3</v>
      </c>
      <c r="J57" s="65">
        <v>1</v>
      </c>
      <c r="K57" s="65">
        <v>2</v>
      </c>
      <c r="L57" s="65">
        <v>3</v>
      </c>
      <c r="M57" s="82"/>
      <c r="N57" s="65">
        <v>1</v>
      </c>
      <c r="O57" s="65">
        <v>2</v>
      </c>
      <c r="P57" s="65">
        <v>3</v>
      </c>
      <c r="Q57" s="82"/>
      <c r="R57" s="67"/>
    </row>
    <row r="58" spans="1:18" x14ac:dyDescent="0.25">
      <c r="A58" s="105">
        <v>1</v>
      </c>
      <c r="B58" s="121" t="s">
        <v>85</v>
      </c>
      <c r="C58" s="122" t="s">
        <v>85</v>
      </c>
      <c r="D58" s="107"/>
      <c r="E58" s="79"/>
      <c r="F58" s="79"/>
      <c r="G58" s="65"/>
      <c r="H58" s="65"/>
      <c r="I58" s="65"/>
      <c r="J58" s="65"/>
      <c r="K58" s="65"/>
      <c r="L58" s="65"/>
      <c r="M58" s="82"/>
      <c r="N58" s="65"/>
      <c r="O58" s="65"/>
      <c r="P58" s="65"/>
      <c r="Q58" s="82"/>
      <c r="R58" s="65"/>
    </row>
    <row r="59" spans="1:18" x14ac:dyDescent="0.25">
      <c r="A59" s="79"/>
      <c r="B59" s="121" t="s">
        <v>86</v>
      </c>
      <c r="C59" s="122" t="s">
        <v>86</v>
      </c>
      <c r="D59" s="79"/>
      <c r="E59" s="79"/>
      <c r="F59" s="79"/>
      <c r="G59" s="65"/>
      <c r="H59" s="65"/>
      <c r="I59" s="65"/>
      <c r="J59" s="65"/>
      <c r="K59" s="65"/>
      <c r="L59" s="65"/>
      <c r="M59" s="82"/>
      <c r="N59" s="65"/>
      <c r="O59" s="65"/>
      <c r="P59" s="65"/>
      <c r="Q59" s="82"/>
      <c r="R59" s="65"/>
    </row>
    <row r="60" spans="1:18" ht="32.25" customHeight="1" x14ac:dyDescent="0.25">
      <c r="A60" s="76"/>
      <c r="B60" s="135" t="s">
        <v>87</v>
      </c>
      <c r="C60" s="123" t="s">
        <v>88</v>
      </c>
      <c r="D60" s="76"/>
      <c r="E60" s="76"/>
      <c r="F60" s="76"/>
      <c r="G60" s="65"/>
      <c r="H60" s="65"/>
      <c r="I60" s="65"/>
      <c r="J60" s="164">
        <v>2000</v>
      </c>
      <c r="K60" s="164">
        <v>1000</v>
      </c>
      <c r="L60" s="164">
        <v>500</v>
      </c>
      <c r="M60" s="165">
        <v>1</v>
      </c>
      <c r="N60" s="164">
        <v>2200</v>
      </c>
      <c r="O60" s="164">
        <v>1100</v>
      </c>
      <c r="P60" s="164">
        <v>550</v>
      </c>
      <c r="Q60" s="165">
        <v>1</v>
      </c>
      <c r="R60" s="65" t="s">
        <v>98</v>
      </c>
    </row>
    <row r="61" spans="1:18" x14ac:dyDescent="0.25">
      <c r="A61" s="79">
        <v>2</v>
      </c>
      <c r="B61" s="133" t="s">
        <v>122</v>
      </c>
      <c r="C61" s="133" t="s">
        <v>122</v>
      </c>
      <c r="D61" s="76"/>
      <c r="E61" s="76"/>
      <c r="F61" s="76"/>
      <c r="G61" s="65"/>
      <c r="H61" s="65"/>
      <c r="I61" s="65"/>
      <c r="J61" s="65"/>
      <c r="K61" s="65"/>
      <c r="L61" s="65"/>
      <c r="M61" s="82"/>
      <c r="N61" s="65"/>
      <c r="O61" s="65"/>
      <c r="P61" s="65"/>
      <c r="Q61" s="82"/>
      <c r="R61" s="65"/>
    </row>
    <row r="62" spans="1:18" x14ac:dyDescent="0.25">
      <c r="A62" s="79"/>
      <c r="B62" s="133" t="s">
        <v>172</v>
      </c>
      <c r="C62" s="122" t="s">
        <v>172</v>
      </c>
      <c r="D62" s="76"/>
      <c r="E62" s="76"/>
      <c r="F62" s="76"/>
      <c r="G62" s="65"/>
      <c r="H62" s="65"/>
      <c r="I62" s="65"/>
      <c r="J62" s="65"/>
      <c r="K62" s="65"/>
      <c r="L62" s="65"/>
      <c r="M62" s="82"/>
      <c r="N62" s="65"/>
      <c r="O62" s="65"/>
      <c r="P62" s="65"/>
      <c r="Q62" s="82"/>
      <c r="R62" s="65"/>
    </row>
    <row r="63" spans="1:18" ht="31.5" x14ac:dyDescent="0.25">
      <c r="A63" s="76"/>
      <c r="B63" s="86" t="s">
        <v>123</v>
      </c>
      <c r="C63" s="86" t="s">
        <v>121</v>
      </c>
      <c r="D63" s="76"/>
      <c r="E63" s="76"/>
      <c r="F63" s="76"/>
      <c r="G63" s="65"/>
      <c r="H63" s="65"/>
      <c r="I63" s="65"/>
      <c r="J63" s="164">
        <v>2600</v>
      </c>
      <c r="K63" s="164">
        <v>1300</v>
      </c>
      <c r="L63" s="164">
        <v>650</v>
      </c>
      <c r="M63" s="165">
        <v>1</v>
      </c>
      <c r="N63" s="164">
        <v>3000</v>
      </c>
      <c r="O63" s="164">
        <v>1500</v>
      </c>
      <c r="P63" s="164">
        <v>750</v>
      </c>
      <c r="Q63" s="165">
        <v>1</v>
      </c>
      <c r="R63" s="65" t="s">
        <v>98</v>
      </c>
    </row>
    <row r="65" spans="1:18" x14ac:dyDescent="0.25">
      <c r="A65" s="68" t="s">
        <v>170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9"/>
    </row>
    <row r="66" spans="1:18" x14ac:dyDescent="0.25">
      <c r="J66" s="73" t="s">
        <v>17</v>
      </c>
      <c r="K66" s="73"/>
      <c r="L66" s="73"/>
      <c r="M66" s="73"/>
      <c r="N66" s="73"/>
      <c r="O66" s="73"/>
      <c r="P66" s="73"/>
      <c r="Q66" s="73"/>
      <c r="R66" s="73"/>
    </row>
    <row r="67" spans="1:18" ht="62.25" customHeight="1" x14ac:dyDescent="0.25">
      <c r="A67" s="74"/>
      <c r="B67" s="75" t="s">
        <v>177</v>
      </c>
      <c r="C67" s="75" t="s">
        <v>115</v>
      </c>
      <c r="J67" s="63" t="s">
        <v>175</v>
      </c>
      <c r="K67" s="64"/>
      <c r="L67" s="64"/>
      <c r="M67" s="102"/>
      <c r="N67" s="152" t="s">
        <v>176</v>
      </c>
      <c r="O67" s="153"/>
      <c r="P67" s="153"/>
      <c r="Q67" s="154"/>
      <c r="R67" s="67" t="s">
        <v>114</v>
      </c>
    </row>
    <row r="68" spans="1:18" ht="62.25" customHeight="1" x14ac:dyDescent="0.25">
      <c r="A68" s="74"/>
      <c r="B68" s="78"/>
      <c r="C68" s="78"/>
      <c r="J68" s="67" t="s">
        <v>174</v>
      </c>
      <c r="K68" s="67"/>
      <c r="L68" s="67"/>
      <c r="M68" s="160" t="s">
        <v>178</v>
      </c>
      <c r="N68" s="67" t="s">
        <v>174</v>
      </c>
      <c r="O68" s="67"/>
      <c r="P68" s="67"/>
      <c r="Q68" s="160" t="s">
        <v>178</v>
      </c>
      <c r="R68" s="67"/>
    </row>
    <row r="69" spans="1:18" x14ac:dyDescent="0.25">
      <c r="A69" s="74"/>
      <c r="B69" s="78"/>
      <c r="C69" s="78"/>
      <c r="D69" s="163"/>
      <c r="E69" s="76"/>
      <c r="F69" s="76"/>
      <c r="G69" s="63" t="s">
        <v>19</v>
      </c>
      <c r="H69" s="64"/>
      <c r="I69" s="102"/>
      <c r="J69" s="67" t="s">
        <v>18</v>
      </c>
      <c r="K69" s="67"/>
      <c r="L69" s="67"/>
      <c r="M69" s="160"/>
      <c r="N69" s="67" t="s">
        <v>18</v>
      </c>
      <c r="O69" s="67"/>
      <c r="P69" s="67"/>
      <c r="Q69" s="160"/>
      <c r="R69" s="67"/>
    </row>
    <row r="70" spans="1:18" x14ac:dyDescent="0.25">
      <c r="A70" s="74"/>
      <c r="B70" s="81"/>
      <c r="C70" s="81"/>
      <c r="D70" s="39"/>
      <c r="E70" s="38"/>
      <c r="F70" s="38"/>
      <c r="G70" s="65">
        <v>1</v>
      </c>
      <c r="H70" s="65">
        <v>2</v>
      </c>
      <c r="I70" s="65">
        <v>3</v>
      </c>
      <c r="J70" s="65">
        <v>1</v>
      </c>
      <c r="K70" s="65">
        <v>2</v>
      </c>
      <c r="L70" s="65">
        <v>3</v>
      </c>
      <c r="M70" s="82"/>
      <c r="N70" s="65">
        <v>1</v>
      </c>
      <c r="O70" s="65">
        <v>2</v>
      </c>
      <c r="P70" s="65">
        <v>3</v>
      </c>
      <c r="Q70" s="82"/>
      <c r="R70" s="67"/>
    </row>
    <row r="71" spans="1:18" x14ac:dyDescent="0.25">
      <c r="A71" s="139">
        <v>1</v>
      </c>
      <c r="B71" s="140" t="s">
        <v>128</v>
      </c>
      <c r="C71" s="140" t="s">
        <v>128</v>
      </c>
      <c r="D71" s="38"/>
      <c r="E71" s="38"/>
      <c r="F71" s="38"/>
      <c r="G71" s="65"/>
      <c r="H71" s="65"/>
      <c r="I71" s="65"/>
      <c r="J71" s="65"/>
      <c r="K71" s="65"/>
      <c r="L71" s="65"/>
      <c r="M71" s="82"/>
      <c r="N71" s="65"/>
      <c r="O71" s="65"/>
      <c r="P71" s="65"/>
      <c r="Q71" s="132"/>
      <c r="R71" s="139"/>
    </row>
    <row r="72" spans="1:18" ht="47.25" x14ac:dyDescent="0.25">
      <c r="A72" s="141"/>
      <c r="B72" s="86" t="s">
        <v>161</v>
      </c>
      <c r="C72" s="86" t="s">
        <v>129</v>
      </c>
      <c r="D72" s="38"/>
      <c r="E72" s="38"/>
      <c r="F72" s="38"/>
      <c r="G72" s="65"/>
      <c r="H72" s="65"/>
      <c r="I72" s="65"/>
      <c r="J72" s="142">
        <v>3200</v>
      </c>
      <c r="K72" s="142">
        <v>1600</v>
      </c>
      <c r="L72" s="142">
        <v>800</v>
      </c>
      <c r="M72" s="143">
        <v>1</v>
      </c>
      <c r="N72" s="142">
        <v>3400</v>
      </c>
      <c r="O72" s="142">
        <v>1700</v>
      </c>
      <c r="P72" s="142">
        <v>850</v>
      </c>
      <c r="Q72" s="143">
        <v>1</v>
      </c>
      <c r="R72" s="65" t="s">
        <v>98</v>
      </c>
    </row>
    <row r="73" spans="1:18" x14ac:dyDescent="0.25">
      <c r="A73" s="79">
        <v>2</v>
      </c>
      <c r="B73" s="83" t="s">
        <v>94</v>
      </c>
      <c r="C73" s="84" t="s">
        <v>94</v>
      </c>
      <c r="D73" s="79"/>
      <c r="E73" s="79"/>
      <c r="F73" s="79"/>
      <c r="G73" s="65"/>
      <c r="H73" s="65"/>
      <c r="I73" s="65"/>
      <c r="J73" s="65"/>
      <c r="K73" s="65"/>
      <c r="L73" s="65"/>
      <c r="M73" s="82"/>
      <c r="N73" s="65"/>
      <c r="O73" s="65"/>
      <c r="P73" s="65"/>
      <c r="Q73" s="82"/>
      <c r="R73" s="65"/>
    </row>
    <row r="74" spans="1:18" ht="31.5" x14ac:dyDescent="0.25">
      <c r="A74" s="76"/>
      <c r="B74" s="83" t="s">
        <v>164</v>
      </c>
      <c r="C74" s="84" t="s">
        <v>130</v>
      </c>
      <c r="D74" s="76"/>
      <c r="E74" s="76"/>
      <c r="F74" s="76"/>
      <c r="G74" s="65"/>
      <c r="H74" s="65"/>
      <c r="I74" s="65"/>
      <c r="J74" s="142">
        <v>900</v>
      </c>
      <c r="K74" s="142">
        <v>450</v>
      </c>
      <c r="L74" s="142">
        <v>250</v>
      </c>
      <c r="M74" s="143">
        <v>1</v>
      </c>
      <c r="N74" s="142">
        <v>1000</v>
      </c>
      <c r="O74" s="142">
        <v>500</v>
      </c>
      <c r="P74" s="142">
        <v>300</v>
      </c>
      <c r="Q74" s="143">
        <v>1</v>
      </c>
      <c r="R74" s="65" t="s">
        <v>84</v>
      </c>
    </row>
    <row r="75" spans="1:18" x14ac:dyDescent="0.25">
      <c r="A75" s="79">
        <v>3</v>
      </c>
      <c r="B75" s="83" t="s">
        <v>135</v>
      </c>
      <c r="C75" s="83" t="s">
        <v>135</v>
      </c>
      <c r="D75" s="76"/>
      <c r="E75" s="76"/>
      <c r="F75" s="76"/>
      <c r="G75" s="65"/>
      <c r="H75" s="65"/>
      <c r="I75" s="65"/>
      <c r="J75" s="65"/>
      <c r="K75" s="65"/>
      <c r="L75" s="65"/>
      <c r="M75" s="82"/>
      <c r="N75" s="65"/>
      <c r="O75" s="65"/>
      <c r="P75" s="65"/>
      <c r="Q75" s="82"/>
      <c r="R75" s="65"/>
    </row>
    <row r="76" spans="1:18" x14ac:dyDescent="0.25">
      <c r="A76" s="76"/>
      <c r="B76" s="83" t="s">
        <v>137</v>
      </c>
      <c r="C76" s="83" t="s">
        <v>137</v>
      </c>
      <c r="D76" s="76"/>
      <c r="E76" s="76"/>
      <c r="F76" s="76"/>
      <c r="G76" s="65"/>
      <c r="H76" s="65"/>
      <c r="I76" s="65"/>
      <c r="J76" s="65"/>
      <c r="K76" s="65"/>
      <c r="L76" s="65"/>
      <c r="M76" s="82"/>
      <c r="N76" s="65"/>
      <c r="O76" s="65"/>
      <c r="P76" s="65"/>
      <c r="Q76" s="82"/>
      <c r="R76" s="65"/>
    </row>
    <row r="77" spans="1:18" ht="31.5" x14ac:dyDescent="0.25">
      <c r="A77" s="76"/>
      <c r="B77" s="86" t="s">
        <v>138</v>
      </c>
      <c r="C77" s="86" t="s">
        <v>136</v>
      </c>
      <c r="D77" s="76"/>
      <c r="E77" s="76"/>
      <c r="F77" s="76"/>
      <c r="G77" s="65"/>
      <c r="H77" s="65"/>
      <c r="I77" s="65"/>
      <c r="J77" s="142">
        <v>1800</v>
      </c>
      <c r="K77" s="142">
        <v>900</v>
      </c>
      <c r="L77" s="142">
        <v>450</v>
      </c>
      <c r="M77" s="143">
        <v>1</v>
      </c>
      <c r="N77" s="142">
        <v>2000</v>
      </c>
      <c r="O77" s="142">
        <v>1000</v>
      </c>
      <c r="P77" s="142">
        <v>500</v>
      </c>
      <c r="Q77" s="143">
        <v>1</v>
      </c>
      <c r="R77" s="65"/>
    </row>
    <row r="78" spans="1:18" x14ac:dyDescent="0.25">
      <c r="A78" s="79"/>
      <c r="B78" s="83" t="s">
        <v>139</v>
      </c>
      <c r="C78" s="83" t="s">
        <v>139</v>
      </c>
      <c r="D78" s="76"/>
      <c r="E78" s="76"/>
      <c r="F78" s="76"/>
      <c r="G78" s="65"/>
      <c r="H78" s="65"/>
      <c r="I78" s="65"/>
      <c r="J78" s="65"/>
      <c r="K78" s="65"/>
      <c r="L78" s="65"/>
      <c r="M78" s="82"/>
      <c r="N78" s="65"/>
      <c r="O78" s="65"/>
      <c r="P78" s="65"/>
      <c r="Q78" s="82"/>
      <c r="R78" s="65"/>
    </row>
    <row r="79" spans="1:18" ht="31.5" x14ac:dyDescent="0.25">
      <c r="A79" s="79"/>
      <c r="B79" s="86" t="s">
        <v>140</v>
      </c>
      <c r="C79" s="93" t="s">
        <v>141</v>
      </c>
      <c r="D79" s="76"/>
      <c r="E79" s="76"/>
      <c r="F79" s="76"/>
      <c r="G79" s="65"/>
      <c r="H79" s="65"/>
      <c r="I79" s="65"/>
      <c r="J79" s="142">
        <v>1500</v>
      </c>
      <c r="K79" s="142">
        <v>750</v>
      </c>
      <c r="L79" s="142">
        <v>350</v>
      </c>
      <c r="M79" s="143">
        <v>1</v>
      </c>
      <c r="N79" s="142">
        <v>1700</v>
      </c>
      <c r="O79" s="142">
        <v>850</v>
      </c>
      <c r="P79" s="142">
        <v>400</v>
      </c>
      <c r="Q79" s="143">
        <v>1</v>
      </c>
      <c r="R79" s="65" t="s">
        <v>84</v>
      </c>
    </row>
    <row r="80" spans="1:18" x14ac:dyDescent="0.25">
      <c r="A80" s="145"/>
      <c r="G80" s="120"/>
      <c r="H80" s="120"/>
      <c r="I80" s="120"/>
      <c r="J80" s="146"/>
      <c r="K80" s="146"/>
      <c r="L80" s="146"/>
      <c r="M80" s="147"/>
      <c r="N80" s="146"/>
      <c r="O80" s="146"/>
      <c r="P80" s="146"/>
      <c r="Q80" s="147"/>
      <c r="R80" s="120"/>
    </row>
    <row r="81" spans="1:18" x14ac:dyDescent="0.25">
      <c r="A81" s="68" t="s">
        <v>171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9"/>
    </row>
    <row r="82" spans="1:18" x14ac:dyDescent="0.25">
      <c r="J82" s="73" t="s">
        <v>17</v>
      </c>
      <c r="K82" s="73"/>
      <c r="L82" s="73"/>
      <c r="M82" s="73"/>
      <c r="N82" s="73"/>
      <c r="O82" s="73"/>
      <c r="P82" s="73"/>
      <c r="Q82" s="73"/>
      <c r="R82" s="73"/>
    </row>
    <row r="83" spans="1:18" ht="62.25" customHeight="1" x14ac:dyDescent="0.25">
      <c r="A83" s="74"/>
      <c r="B83" s="75" t="s">
        <v>177</v>
      </c>
      <c r="C83" s="75" t="s">
        <v>115</v>
      </c>
      <c r="J83" s="63" t="s">
        <v>175</v>
      </c>
      <c r="K83" s="64"/>
      <c r="L83" s="64"/>
      <c r="M83" s="102"/>
      <c r="N83" s="152" t="s">
        <v>176</v>
      </c>
      <c r="O83" s="153"/>
      <c r="P83" s="153"/>
      <c r="Q83" s="154"/>
      <c r="R83" s="67" t="s">
        <v>114</v>
      </c>
    </row>
    <row r="84" spans="1:18" ht="62.25" customHeight="1" x14ac:dyDescent="0.25">
      <c r="A84" s="74"/>
      <c r="B84" s="78"/>
      <c r="C84" s="78"/>
      <c r="J84" s="67" t="s">
        <v>174</v>
      </c>
      <c r="K84" s="67"/>
      <c r="L84" s="67"/>
      <c r="M84" s="160" t="s">
        <v>178</v>
      </c>
      <c r="N84" s="67" t="s">
        <v>174</v>
      </c>
      <c r="O84" s="67"/>
      <c r="P84" s="67"/>
      <c r="Q84" s="160" t="s">
        <v>178</v>
      </c>
      <c r="R84" s="67"/>
    </row>
    <row r="85" spans="1:18" x14ac:dyDescent="0.25">
      <c r="A85" s="74"/>
      <c r="B85" s="78"/>
      <c r="C85" s="78"/>
      <c r="D85" s="163"/>
      <c r="E85" s="76"/>
      <c r="F85" s="76"/>
      <c r="G85" s="63" t="s">
        <v>19</v>
      </c>
      <c r="H85" s="64"/>
      <c r="I85" s="102"/>
      <c r="J85" s="67" t="s">
        <v>18</v>
      </c>
      <c r="K85" s="67"/>
      <c r="L85" s="67"/>
      <c r="M85" s="160"/>
      <c r="N85" s="67" t="s">
        <v>18</v>
      </c>
      <c r="O85" s="67"/>
      <c r="P85" s="67"/>
      <c r="Q85" s="160"/>
      <c r="R85" s="67"/>
    </row>
    <row r="86" spans="1:18" x14ac:dyDescent="0.25">
      <c r="A86" s="74"/>
      <c r="B86" s="81"/>
      <c r="C86" s="81"/>
      <c r="D86" s="39"/>
      <c r="E86" s="38"/>
      <c r="F86" s="38"/>
      <c r="G86" s="65">
        <v>1</v>
      </c>
      <c r="H86" s="65">
        <v>2</v>
      </c>
      <c r="I86" s="65">
        <v>3</v>
      </c>
      <c r="J86" s="65">
        <v>1</v>
      </c>
      <c r="K86" s="65">
        <v>2</v>
      </c>
      <c r="L86" s="65">
        <v>3</v>
      </c>
      <c r="M86" s="82"/>
      <c r="N86" s="65">
        <v>1</v>
      </c>
      <c r="O86" s="65">
        <v>2</v>
      </c>
      <c r="P86" s="65">
        <v>3</v>
      </c>
      <c r="Q86" s="82"/>
      <c r="R86" s="67"/>
    </row>
    <row r="87" spans="1:18" x14ac:dyDescent="0.25">
      <c r="A87" s="139">
        <v>1</v>
      </c>
      <c r="B87" s="148" t="s">
        <v>69</v>
      </c>
      <c r="C87" s="149" t="s">
        <v>69</v>
      </c>
      <c r="D87" s="38"/>
      <c r="E87" s="38"/>
      <c r="F87" s="38"/>
      <c r="G87" s="65"/>
      <c r="H87" s="65"/>
      <c r="I87" s="65"/>
      <c r="J87" s="65"/>
      <c r="K87" s="65"/>
      <c r="L87" s="65"/>
      <c r="M87" s="82"/>
      <c r="N87" s="65"/>
      <c r="O87" s="65"/>
      <c r="P87" s="65"/>
      <c r="Q87" s="82"/>
      <c r="R87" s="76"/>
    </row>
    <row r="88" spans="1:18" ht="31.5" x14ac:dyDescent="0.25">
      <c r="A88" s="76"/>
      <c r="B88" s="135" t="s">
        <v>101</v>
      </c>
      <c r="C88" s="123" t="s">
        <v>95</v>
      </c>
      <c r="D88" s="76"/>
      <c r="E88" s="76"/>
      <c r="F88" s="76"/>
      <c r="G88" s="65"/>
      <c r="H88" s="65"/>
      <c r="I88" s="65"/>
      <c r="J88" s="142">
        <v>800</v>
      </c>
      <c r="K88" s="142">
        <v>400</v>
      </c>
      <c r="L88" s="142">
        <v>250</v>
      </c>
      <c r="M88" s="143">
        <v>1</v>
      </c>
      <c r="N88" s="142">
        <v>1000</v>
      </c>
      <c r="O88" s="142">
        <v>500</v>
      </c>
      <c r="P88" s="142">
        <v>300</v>
      </c>
      <c r="Q88" s="143">
        <v>1</v>
      </c>
      <c r="R88" s="65" t="s">
        <v>84</v>
      </c>
    </row>
  </sheetData>
  <mergeCells count="103">
    <mergeCell ref="R83:R86"/>
    <mergeCell ref="G85:I85"/>
    <mergeCell ref="J85:L85"/>
    <mergeCell ref="N85:P85"/>
    <mergeCell ref="A83:A86"/>
    <mergeCell ref="B83:B86"/>
    <mergeCell ref="C83:C86"/>
    <mergeCell ref="J83:M83"/>
    <mergeCell ref="J84:L84"/>
    <mergeCell ref="N83:Q83"/>
    <mergeCell ref="N84:P84"/>
    <mergeCell ref="M84:M85"/>
    <mergeCell ref="Q84:Q85"/>
    <mergeCell ref="A81:P81"/>
    <mergeCell ref="J82:R82"/>
    <mergeCell ref="A67:A70"/>
    <mergeCell ref="B67:B70"/>
    <mergeCell ref="C67:C70"/>
    <mergeCell ref="R67:R70"/>
    <mergeCell ref="G69:I69"/>
    <mergeCell ref="J69:L69"/>
    <mergeCell ref="N69:P69"/>
    <mergeCell ref="J67:M67"/>
    <mergeCell ref="J68:L68"/>
    <mergeCell ref="N67:Q67"/>
    <mergeCell ref="N68:P68"/>
    <mergeCell ref="M68:M69"/>
    <mergeCell ref="J38:M38"/>
    <mergeCell ref="N38:Q38"/>
    <mergeCell ref="R38:R41"/>
    <mergeCell ref="A65:P65"/>
    <mergeCell ref="J66:R66"/>
    <mergeCell ref="A52:P52"/>
    <mergeCell ref="J53:R53"/>
    <mergeCell ref="G56:I56"/>
    <mergeCell ref="J56:L56"/>
    <mergeCell ref="N56:P56"/>
    <mergeCell ref="B54:B57"/>
    <mergeCell ref="A54:A57"/>
    <mergeCell ref="C54:C57"/>
    <mergeCell ref="R54:R57"/>
    <mergeCell ref="A38:A41"/>
    <mergeCell ref="J39:L39"/>
    <mergeCell ref="R22:R23"/>
    <mergeCell ref="R16:R19"/>
    <mergeCell ref="R5:R7"/>
    <mergeCell ref="J7:L7"/>
    <mergeCell ref="N7:P7"/>
    <mergeCell ref="R11:R12"/>
    <mergeCell ref="B38:B41"/>
    <mergeCell ref="C38:C41"/>
    <mergeCell ref="G38:I38"/>
    <mergeCell ref="A14:P14"/>
    <mergeCell ref="C22:C23"/>
    <mergeCell ref="C30:H30"/>
    <mergeCell ref="A36:R36"/>
    <mergeCell ref="J37:R37"/>
    <mergeCell ref="P22:P23"/>
    <mergeCell ref="J15:R15"/>
    <mergeCell ref="A16:A19"/>
    <mergeCell ref="B16:B19"/>
    <mergeCell ref="C16:C19"/>
    <mergeCell ref="G16:I16"/>
    <mergeCell ref="K22:K23"/>
    <mergeCell ref="L22:L23"/>
    <mergeCell ref="N22:N23"/>
    <mergeCell ref="O22:O23"/>
    <mergeCell ref="A1:R1"/>
    <mergeCell ref="A3:P3"/>
    <mergeCell ref="J4:R4"/>
    <mergeCell ref="A5:A8"/>
    <mergeCell ref="B5:B8"/>
    <mergeCell ref="C5:C8"/>
    <mergeCell ref="G5:I5"/>
    <mergeCell ref="J18:L18"/>
    <mergeCell ref="N18:P18"/>
    <mergeCell ref="J6:L6"/>
    <mergeCell ref="J5:M5"/>
    <mergeCell ref="N6:P6"/>
    <mergeCell ref="N5:Q5"/>
    <mergeCell ref="M22:M23"/>
    <mergeCell ref="Q22:Q23"/>
    <mergeCell ref="J16:M16"/>
    <mergeCell ref="J17:L17"/>
    <mergeCell ref="N16:Q16"/>
    <mergeCell ref="N17:P17"/>
    <mergeCell ref="M17:M18"/>
    <mergeCell ref="Q17:Q18"/>
    <mergeCell ref="M6:M7"/>
    <mergeCell ref="Q6:Q7"/>
    <mergeCell ref="J22:J23"/>
    <mergeCell ref="Q68:Q69"/>
    <mergeCell ref="M55:M56"/>
    <mergeCell ref="Q55:Q56"/>
    <mergeCell ref="M39:M40"/>
    <mergeCell ref="Q39:Q40"/>
    <mergeCell ref="N39:P39"/>
    <mergeCell ref="J54:M54"/>
    <mergeCell ref="J55:L55"/>
    <mergeCell ref="N54:Q54"/>
    <mergeCell ref="N55:P55"/>
    <mergeCell ref="J40:L40"/>
    <mergeCell ref="N40:P40"/>
  </mergeCells>
  <pageMargins left="0.27" right="0.17" top="0.17" bottom="0.17" header="0" footer="0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J11" sqref="J11"/>
    </sheetView>
  </sheetViews>
  <sheetFormatPr defaultRowHeight="15" x14ac:dyDescent="0.25"/>
  <cols>
    <col min="1" max="1" width="5.7109375" customWidth="1"/>
    <col min="2" max="2" width="30.7109375" customWidth="1"/>
    <col min="3" max="5" width="0" hidden="1" customWidth="1"/>
    <col min="6" max="7" width="11.7109375" bestFit="1" customWidth="1"/>
    <col min="8" max="11" width="9.7109375" bestFit="1" customWidth="1"/>
  </cols>
  <sheetData>
    <row r="1" spans="1:11" ht="18.75" x14ac:dyDescent="0.25">
      <c r="A1" s="40" t="s">
        <v>20</v>
      </c>
      <c r="B1" s="40"/>
      <c r="C1" s="7"/>
      <c r="D1" s="7"/>
      <c r="E1" s="7"/>
      <c r="F1" s="7"/>
      <c r="G1" s="7"/>
      <c r="H1" s="7"/>
      <c r="I1" s="7"/>
      <c r="J1" s="7"/>
      <c r="K1" s="7"/>
    </row>
    <row r="2" spans="1:11" ht="18.75" x14ac:dyDescent="0.25">
      <c r="A2" s="8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8.75" customHeight="1" x14ac:dyDescent="0.25">
      <c r="A3" s="41" t="s">
        <v>0</v>
      </c>
      <c r="B3" s="41" t="s">
        <v>1</v>
      </c>
      <c r="C3" s="9"/>
      <c r="D3" s="9"/>
      <c r="E3" s="9"/>
      <c r="F3" s="44" t="s">
        <v>2</v>
      </c>
      <c r="G3" s="45"/>
      <c r="H3" s="46"/>
      <c r="I3" s="44" t="s">
        <v>3</v>
      </c>
      <c r="J3" s="45"/>
      <c r="K3" s="45"/>
    </row>
    <row r="4" spans="1:11" ht="18.75" customHeight="1" x14ac:dyDescent="0.25">
      <c r="A4" s="42"/>
      <c r="B4" s="42"/>
      <c r="C4" s="47" t="s">
        <v>4</v>
      </c>
      <c r="D4" s="48"/>
      <c r="E4" s="49"/>
      <c r="F4" s="44" t="s">
        <v>5</v>
      </c>
      <c r="G4" s="45"/>
      <c r="H4" s="46"/>
      <c r="I4" s="44" t="s">
        <v>5</v>
      </c>
      <c r="J4" s="45"/>
      <c r="K4" s="46"/>
    </row>
    <row r="5" spans="1:11" ht="18.75" x14ac:dyDescent="0.25">
      <c r="A5" s="43"/>
      <c r="B5" s="43"/>
      <c r="C5" s="10"/>
      <c r="D5" s="10"/>
      <c r="E5" s="10"/>
      <c r="F5" s="1" t="s">
        <v>7</v>
      </c>
      <c r="G5" s="1" t="s">
        <v>8</v>
      </c>
      <c r="H5" s="1" t="s">
        <v>9</v>
      </c>
      <c r="I5" s="1" t="s">
        <v>7</v>
      </c>
      <c r="J5" s="1" t="s">
        <v>8</v>
      </c>
      <c r="K5" s="1" t="s">
        <v>9</v>
      </c>
    </row>
    <row r="6" spans="1:11" ht="18.75" x14ac:dyDescent="0.25">
      <c r="A6" s="11" t="s">
        <v>13</v>
      </c>
      <c r="B6" s="12" t="s">
        <v>28</v>
      </c>
      <c r="C6" s="10"/>
      <c r="D6" s="10"/>
      <c r="E6" s="10"/>
      <c r="F6" s="17"/>
      <c r="G6" s="17"/>
      <c r="H6" s="17"/>
      <c r="I6" s="18"/>
      <c r="J6" s="17"/>
      <c r="K6" s="17"/>
    </row>
    <row r="7" spans="1:11" ht="75" x14ac:dyDescent="0.25">
      <c r="A7" s="13"/>
      <c r="B7" s="14" t="s">
        <v>30</v>
      </c>
      <c r="C7" s="15"/>
      <c r="D7" s="15"/>
      <c r="E7" s="15"/>
      <c r="F7" s="1"/>
      <c r="G7" s="1"/>
      <c r="H7" s="1"/>
      <c r="I7" s="5">
        <v>500000</v>
      </c>
      <c r="J7" s="5">
        <v>400000</v>
      </c>
      <c r="K7" s="5">
        <v>250000</v>
      </c>
    </row>
  </sheetData>
  <mergeCells count="8">
    <mergeCell ref="A1:B1"/>
    <mergeCell ref="A3:A5"/>
    <mergeCell ref="B3:B5"/>
    <mergeCell ref="F3:H3"/>
    <mergeCell ref="I3:K3"/>
    <mergeCell ref="C4:E4"/>
    <mergeCell ref="F4:H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11" workbookViewId="0">
      <selection activeCell="A6" sqref="A6:K17"/>
    </sheetView>
  </sheetViews>
  <sheetFormatPr defaultRowHeight="15" x14ac:dyDescent="0.25"/>
  <cols>
    <col min="1" max="1" width="5.7109375" customWidth="1"/>
    <col min="2" max="2" width="30.7109375" customWidth="1"/>
    <col min="3" max="5" width="0" hidden="1" customWidth="1"/>
    <col min="6" max="8" width="13" customWidth="1"/>
    <col min="9" max="9" width="13" bestFit="1" customWidth="1"/>
    <col min="10" max="10" width="11.7109375" bestFit="1" customWidth="1"/>
    <col min="11" max="11" width="10.42578125" customWidth="1"/>
  </cols>
  <sheetData>
    <row r="1" spans="1:19" ht="18.75" x14ac:dyDescent="0.25">
      <c r="A1" s="40" t="s">
        <v>20</v>
      </c>
      <c r="B1" s="40"/>
      <c r="C1" s="7"/>
      <c r="D1" s="7"/>
      <c r="E1" s="7"/>
      <c r="F1" s="7"/>
      <c r="G1" s="7"/>
      <c r="H1" s="7"/>
      <c r="I1" s="7"/>
      <c r="J1" s="7"/>
      <c r="K1" s="7"/>
    </row>
    <row r="2" spans="1:19" ht="18.75" x14ac:dyDescent="0.25">
      <c r="A2" s="8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9" ht="18.75" x14ac:dyDescent="0.25">
      <c r="A3" s="41" t="s">
        <v>0</v>
      </c>
      <c r="B3" s="41" t="s">
        <v>1</v>
      </c>
      <c r="C3" s="9"/>
      <c r="D3" s="9"/>
      <c r="E3" s="9"/>
      <c r="F3" s="45"/>
      <c r="G3" s="45"/>
      <c r="H3" s="46"/>
      <c r="I3" s="45"/>
      <c r="J3" s="45"/>
      <c r="K3" s="46"/>
    </row>
    <row r="4" spans="1:19" ht="18.75" customHeight="1" x14ac:dyDescent="0.25">
      <c r="A4" s="42"/>
      <c r="B4" s="42"/>
      <c r="C4" s="47" t="s">
        <v>4</v>
      </c>
      <c r="D4" s="48"/>
      <c r="E4" s="49"/>
      <c r="F4" s="44" t="s">
        <v>6</v>
      </c>
      <c r="G4" s="45"/>
      <c r="H4" s="46"/>
      <c r="I4" s="44" t="s">
        <v>6</v>
      </c>
      <c r="J4" s="45"/>
      <c r="K4" s="46"/>
    </row>
    <row r="5" spans="1:19" ht="18.75" x14ac:dyDescent="0.25">
      <c r="A5" s="43"/>
      <c r="B5" s="43"/>
      <c r="C5" s="10"/>
      <c r="D5" s="10"/>
      <c r="E5" s="10"/>
      <c r="F5" s="1" t="s">
        <v>7</v>
      </c>
      <c r="G5" s="1" t="s">
        <v>8</v>
      </c>
      <c r="H5" s="1" t="s">
        <v>9</v>
      </c>
      <c r="I5" s="1" t="s">
        <v>7</v>
      </c>
      <c r="J5" s="1" t="s">
        <v>8</v>
      </c>
      <c r="K5" s="1" t="s">
        <v>9</v>
      </c>
    </row>
    <row r="6" spans="1:19" ht="18.75" x14ac:dyDescent="0.25">
      <c r="A6" s="11" t="s">
        <v>10</v>
      </c>
      <c r="B6" s="12" t="s">
        <v>21</v>
      </c>
      <c r="C6" s="10"/>
      <c r="D6" s="10"/>
      <c r="E6" s="10"/>
      <c r="F6" s="1"/>
      <c r="G6" s="1"/>
      <c r="H6" s="1"/>
      <c r="I6" s="1"/>
      <c r="J6" s="1"/>
      <c r="K6" s="1"/>
    </row>
    <row r="7" spans="1:19" ht="18.75" x14ac:dyDescent="0.25">
      <c r="A7" s="13"/>
      <c r="B7" s="14" t="s">
        <v>22</v>
      </c>
      <c r="C7" s="15"/>
      <c r="D7" s="15"/>
      <c r="E7" s="15"/>
      <c r="F7" s="1">
        <v>2400</v>
      </c>
      <c r="G7" s="1">
        <v>1200</v>
      </c>
      <c r="H7" s="1">
        <v>600</v>
      </c>
      <c r="I7" s="1">
        <v>2400</v>
      </c>
      <c r="J7" s="1">
        <v>1200</v>
      </c>
      <c r="K7" s="1">
        <v>600</v>
      </c>
      <c r="N7">
        <f t="shared" ref="N7:S7" si="0">F7/1000</f>
        <v>2.4</v>
      </c>
      <c r="O7">
        <f t="shared" si="0"/>
        <v>1.2</v>
      </c>
      <c r="P7">
        <f t="shared" si="0"/>
        <v>0.6</v>
      </c>
      <c r="Q7">
        <f t="shared" si="0"/>
        <v>2.4</v>
      </c>
      <c r="R7">
        <f t="shared" si="0"/>
        <v>1.2</v>
      </c>
      <c r="S7">
        <f t="shared" si="0"/>
        <v>0.6</v>
      </c>
    </row>
    <row r="8" spans="1:19" ht="18.75" x14ac:dyDescent="0.25">
      <c r="A8" s="11" t="s">
        <v>11</v>
      </c>
      <c r="B8" s="12" t="s">
        <v>23</v>
      </c>
      <c r="C8" s="10"/>
      <c r="D8" s="10"/>
      <c r="E8" s="10"/>
      <c r="F8" s="17"/>
      <c r="G8" s="17"/>
      <c r="H8" s="17"/>
      <c r="I8" s="17"/>
      <c r="J8" s="17"/>
      <c r="K8" s="17"/>
    </row>
    <row r="9" spans="1:19" ht="18.75" x14ac:dyDescent="0.25">
      <c r="A9" s="11"/>
      <c r="B9" s="12" t="s">
        <v>24</v>
      </c>
      <c r="C9" s="10"/>
      <c r="D9" s="10"/>
      <c r="E9" s="10"/>
      <c r="F9" s="17"/>
      <c r="G9" s="17"/>
      <c r="H9" s="17"/>
      <c r="I9" s="17"/>
      <c r="J9" s="17"/>
      <c r="K9" s="17"/>
    </row>
    <row r="10" spans="1:19" ht="37.5" x14ac:dyDescent="0.25">
      <c r="A10" s="13"/>
      <c r="B10" s="14" t="s">
        <v>25</v>
      </c>
      <c r="C10" s="15">
        <v>1500000</v>
      </c>
      <c r="D10" s="15">
        <v>800000</v>
      </c>
      <c r="E10" s="15">
        <v>450000</v>
      </c>
      <c r="F10" s="1">
        <v>900</v>
      </c>
      <c r="G10" s="1">
        <v>4800</v>
      </c>
      <c r="H10" s="1">
        <v>270</v>
      </c>
      <c r="I10" s="1">
        <v>1100</v>
      </c>
      <c r="J10" s="1">
        <v>600</v>
      </c>
      <c r="K10" s="1">
        <v>300</v>
      </c>
    </row>
    <row r="11" spans="1:19" ht="18.75" x14ac:dyDescent="0.25">
      <c r="A11" s="11" t="s">
        <v>12</v>
      </c>
      <c r="B11" s="12" t="s">
        <v>26</v>
      </c>
      <c r="C11" s="10"/>
      <c r="D11" s="10"/>
      <c r="E11" s="10"/>
      <c r="F11" s="17"/>
      <c r="G11" s="17"/>
      <c r="H11" s="17"/>
      <c r="I11" s="17"/>
      <c r="J11" s="17"/>
      <c r="K11" s="17"/>
    </row>
    <row r="12" spans="1:19" ht="56.25" x14ac:dyDescent="0.25">
      <c r="A12" s="13"/>
      <c r="B12" s="14" t="s">
        <v>27</v>
      </c>
      <c r="C12" s="15">
        <v>1000000</v>
      </c>
      <c r="D12" s="15">
        <v>700000</v>
      </c>
      <c r="E12" s="15">
        <f>E10</f>
        <v>450000</v>
      </c>
      <c r="F12" s="1">
        <v>600</v>
      </c>
      <c r="G12" s="1">
        <v>4200</v>
      </c>
      <c r="H12" s="1">
        <v>270</v>
      </c>
      <c r="I12" s="1">
        <v>600</v>
      </c>
      <c r="J12" s="1">
        <v>400</v>
      </c>
      <c r="K12" s="1">
        <v>250</v>
      </c>
    </row>
    <row r="13" spans="1:19" ht="18.75" x14ac:dyDescent="0.25">
      <c r="A13" s="11" t="s">
        <v>13</v>
      </c>
      <c r="B13" s="12" t="s">
        <v>28</v>
      </c>
      <c r="C13" s="10"/>
      <c r="D13" s="10"/>
      <c r="E13" s="10"/>
      <c r="F13" s="17"/>
      <c r="G13" s="17"/>
      <c r="H13" s="17"/>
      <c r="I13" s="17"/>
      <c r="J13" s="17"/>
      <c r="K13" s="17"/>
    </row>
    <row r="14" spans="1:19" ht="75" x14ac:dyDescent="0.25">
      <c r="A14" s="13"/>
      <c r="B14" s="14" t="s">
        <v>29</v>
      </c>
      <c r="C14" s="15">
        <v>1500000</v>
      </c>
      <c r="D14" s="15">
        <v>750000</v>
      </c>
      <c r="E14" s="15">
        <v>450000</v>
      </c>
      <c r="F14" s="1">
        <v>900</v>
      </c>
      <c r="G14" s="1">
        <v>450</v>
      </c>
      <c r="H14" s="1">
        <v>270</v>
      </c>
      <c r="I14" s="1">
        <v>1800</v>
      </c>
      <c r="J14" s="1">
        <v>900</v>
      </c>
      <c r="K14" s="1">
        <v>450</v>
      </c>
    </row>
    <row r="15" spans="1:19" ht="75" x14ac:dyDescent="0.25">
      <c r="A15" s="13"/>
      <c r="B15" s="14" t="s">
        <v>30</v>
      </c>
      <c r="C15" s="15"/>
      <c r="D15" s="15"/>
      <c r="E15" s="15"/>
      <c r="F15" s="1"/>
      <c r="G15" s="1"/>
      <c r="H15" s="1"/>
      <c r="I15" s="1"/>
      <c r="J15" s="1"/>
      <c r="K15" s="1"/>
    </row>
    <row r="16" spans="1:19" ht="18.75" x14ac:dyDescent="0.25">
      <c r="A16" s="11" t="s">
        <v>14</v>
      </c>
      <c r="B16" s="12" t="s">
        <v>31</v>
      </c>
      <c r="C16" s="10"/>
      <c r="D16" s="10"/>
      <c r="E16" s="10"/>
      <c r="F16" s="17"/>
      <c r="G16" s="17"/>
      <c r="H16" s="17"/>
      <c r="I16" s="17"/>
      <c r="J16" s="17"/>
      <c r="K16" s="17"/>
    </row>
    <row r="17" spans="1:11" ht="37.5" x14ac:dyDescent="0.25">
      <c r="A17" s="13"/>
      <c r="B17" s="14" t="s">
        <v>32</v>
      </c>
      <c r="C17" s="15"/>
      <c r="D17" s="15"/>
      <c r="E17" s="15"/>
      <c r="F17" s="1"/>
      <c r="G17" s="1"/>
      <c r="H17" s="1"/>
      <c r="I17" s="1">
        <v>900</v>
      </c>
      <c r="J17" s="1">
        <v>500</v>
      </c>
      <c r="K17" s="1">
        <v>300</v>
      </c>
    </row>
  </sheetData>
  <mergeCells count="8">
    <mergeCell ref="A1:B1"/>
    <mergeCell ref="A3:A5"/>
    <mergeCell ref="B3:B5"/>
    <mergeCell ref="F3:H3"/>
    <mergeCell ref="I3:K3"/>
    <mergeCell ref="C4:E4"/>
    <mergeCell ref="F4:H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4" workbookViewId="0">
      <selection activeCell="M9" sqref="M9"/>
    </sheetView>
  </sheetViews>
  <sheetFormatPr defaultRowHeight="15" x14ac:dyDescent="0.25"/>
  <cols>
    <col min="1" max="1" width="5.7109375" customWidth="1"/>
    <col min="2" max="2" width="34.7109375" customWidth="1"/>
    <col min="3" max="5" width="0" hidden="1" customWidth="1"/>
    <col min="6" max="7" width="11.7109375" hidden="1" customWidth="1"/>
    <col min="8" max="8" width="12.5703125" hidden="1" customWidth="1"/>
    <col min="9" max="11" width="12.85546875" customWidth="1"/>
  </cols>
  <sheetData>
    <row r="1" spans="1:11" ht="18.75" x14ac:dyDescent="0.25">
      <c r="A1" s="40" t="s">
        <v>33</v>
      </c>
      <c r="B1" s="40"/>
      <c r="C1" s="40"/>
      <c r="D1" s="40"/>
      <c r="E1" s="40"/>
      <c r="F1" s="40"/>
      <c r="G1" s="7"/>
      <c r="H1" s="7"/>
      <c r="I1" s="7"/>
      <c r="J1" s="7"/>
      <c r="K1" s="7"/>
    </row>
    <row r="2" spans="1:11" ht="18.75" x14ac:dyDescent="0.25">
      <c r="A2" s="8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8.75" x14ac:dyDescent="0.25">
      <c r="A3" s="41" t="s">
        <v>0</v>
      </c>
      <c r="B3" s="41" t="s">
        <v>1</v>
      </c>
      <c r="C3" s="9"/>
      <c r="D3" s="9"/>
      <c r="E3" s="9"/>
      <c r="F3" s="44" t="s">
        <v>2</v>
      </c>
      <c r="G3" s="45"/>
      <c r="H3" s="45"/>
      <c r="I3" s="44" t="s">
        <v>3</v>
      </c>
      <c r="J3" s="45"/>
      <c r="K3" s="45"/>
    </row>
    <row r="4" spans="1:11" ht="18.75" customHeight="1" x14ac:dyDescent="0.25">
      <c r="A4" s="43"/>
      <c r="B4" s="43"/>
      <c r="C4" s="47" t="s">
        <v>4</v>
      </c>
      <c r="D4" s="48"/>
      <c r="E4" s="49"/>
      <c r="F4" s="44" t="s">
        <v>5</v>
      </c>
      <c r="G4" s="45"/>
      <c r="H4" s="46"/>
      <c r="I4" s="44" t="s">
        <v>5</v>
      </c>
      <c r="J4" s="45"/>
      <c r="K4" s="46"/>
    </row>
    <row r="5" spans="1:11" ht="37.5" x14ac:dyDescent="0.25">
      <c r="A5" s="11" t="s">
        <v>10</v>
      </c>
      <c r="B5" s="12" t="s">
        <v>34</v>
      </c>
      <c r="C5" s="10"/>
      <c r="D5" s="10"/>
      <c r="E5" s="10"/>
      <c r="F5" s="1" t="s">
        <v>7</v>
      </c>
      <c r="G5" s="1" t="s">
        <v>8</v>
      </c>
      <c r="H5" s="1" t="s">
        <v>9</v>
      </c>
      <c r="I5" s="1" t="s">
        <v>7</v>
      </c>
      <c r="J5" s="1" t="s">
        <v>8</v>
      </c>
      <c r="K5" s="1" t="s">
        <v>9</v>
      </c>
    </row>
    <row r="6" spans="1:11" ht="37.5" x14ac:dyDescent="0.25">
      <c r="A6" s="13">
        <v>1</v>
      </c>
      <c r="B6" s="14" t="s">
        <v>35</v>
      </c>
      <c r="C6" s="15">
        <v>9000000</v>
      </c>
      <c r="D6" s="15">
        <f>C6/2</f>
        <v>4500000</v>
      </c>
      <c r="E6" s="15">
        <v>2500000</v>
      </c>
      <c r="F6" s="1"/>
      <c r="G6" s="1"/>
      <c r="H6" s="1"/>
      <c r="I6" s="16"/>
      <c r="J6" s="16"/>
      <c r="K6" s="16"/>
    </row>
    <row r="7" spans="1:11" ht="37.5" x14ac:dyDescent="0.25">
      <c r="A7" s="13">
        <v>2</v>
      </c>
      <c r="B7" s="14" t="s">
        <v>36</v>
      </c>
      <c r="C7" s="15">
        <v>9800000</v>
      </c>
      <c r="D7" s="15">
        <f>C7/2</f>
        <v>4900000</v>
      </c>
      <c r="E7" s="15">
        <v>2450000</v>
      </c>
      <c r="F7" s="1">
        <f>C7*0.55</f>
        <v>5390000</v>
      </c>
      <c r="G7" s="1">
        <f>D7*0.55</f>
        <v>2695000</v>
      </c>
      <c r="H7" s="1">
        <f>E7*0.55</f>
        <v>1347500</v>
      </c>
      <c r="I7" s="16">
        <v>5400</v>
      </c>
      <c r="J7" s="1">
        <v>2700</v>
      </c>
      <c r="K7" s="1">
        <v>1350</v>
      </c>
    </row>
    <row r="8" spans="1:11" ht="18.75" x14ac:dyDescent="0.25">
      <c r="A8" s="13">
        <v>2</v>
      </c>
      <c r="B8" s="14" t="s">
        <v>37</v>
      </c>
      <c r="C8" s="15"/>
      <c r="D8" s="15"/>
      <c r="E8" s="15"/>
      <c r="F8" s="1"/>
      <c r="G8" s="1"/>
      <c r="H8" s="1"/>
      <c r="I8" s="16"/>
      <c r="J8" s="1"/>
      <c r="K8" s="1"/>
    </row>
    <row r="9" spans="1:11" ht="18.75" x14ac:dyDescent="0.25">
      <c r="A9" s="11" t="s">
        <v>11</v>
      </c>
      <c r="B9" s="12" t="s">
        <v>38</v>
      </c>
      <c r="C9" s="10"/>
      <c r="D9" s="10"/>
      <c r="E9" s="10"/>
      <c r="F9" s="17"/>
      <c r="G9" s="17"/>
      <c r="H9" s="17"/>
      <c r="I9" s="18"/>
      <c r="J9" s="17"/>
      <c r="K9" s="17"/>
    </row>
    <row r="10" spans="1:11" ht="18.75" x14ac:dyDescent="0.25">
      <c r="A10" s="11"/>
      <c r="B10" s="12" t="s">
        <v>39</v>
      </c>
      <c r="C10" s="10"/>
      <c r="D10" s="10"/>
      <c r="E10" s="10"/>
      <c r="F10" s="17"/>
      <c r="G10" s="17"/>
      <c r="H10" s="17"/>
      <c r="I10" s="18"/>
      <c r="J10" s="17"/>
      <c r="K10" s="17"/>
    </row>
    <row r="11" spans="1:11" ht="37.5" x14ac:dyDescent="0.25">
      <c r="A11" s="13"/>
      <c r="B11" s="14" t="s">
        <v>40</v>
      </c>
      <c r="C11" s="15">
        <v>2200000</v>
      </c>
      <c r="D11" s="15">
        <v>1300000</v>
      </c>
      <c r="E11" s="15">
        <v>650000</v>
      </c>
      <c r="F11" s="1"/>
      <c r="G11" s="1"/>
      <c r="H11" s="1"/>
      <c r="I11" s="16"/>
      <c r="J11" s="1"/>
      <c r="K11" s="1"/>
    </row>
    <row r="12" spans="1:11" ht="18.75" x14ac:dyDescent="0.25">
      <c r="A12" s="11"/>
      <c r="B12" s="12" t="s">
        <v>41</v>
      </c>
      <c r="C12" s="10"/>
      <c r="D12" s="10"/>
      <c r="E12" s="10"/>
      <c r="F12" s="17"/>
      <c r="G12" s="17"/>
      <c r="H12" s="17"/>
      <c r="I12" s="18"/>
      <c r="J12" s="17"/>
      <c r="K12" s="17"/>
    </row>
    <row r="13" spans="1:11" ht="37.5" x14ac:dyDescent="0.25">
      <c r="A13" s="2"/>
      <c r="B13" s="3" t="s">
        <v>42</v>
      </c>
      <c r="C13" s="4">
        <v>1000000</v>
      </c>
      <c r="D13" s="4">
        <v>700000</v>
      </c>
      <c r="E13" s="4">
        <v>450000</v>
      </c>
      <c r="F13" s="5">
        <f>C13*0.55</f>
        <v>550000</v>
      </c>
      <c r="G13" s="5">
        <f>D13*0.55</f>
        <v>385000.00000000006</v>
      </c>
      <c r="H13" s="5">
        <f>E13*0.55</f>
        <v>247500.00000000003</v>
      </c>
      <c r="I13" s="6">
        <v>700</v>
      </c>
      <c r="J13" s="5">
        <v>400</v>
      </c>
      <c r="K13" s="5">
        <v>250</v>
      </c>
    </row>
    <row r="14" spans="1:11" ht="18.75" x14ac:dyDescent="0.25">
      <c r="A14" s="11" t="s">
        <v>12</v>
      </c>
      <c r="B14" s="12" t="s">
        <v>43</v>
      </c>
      <c r="C14" s="10"/>
      <c r="D14" s="10"/>
      <c r="E14" s="10"/>
      <c r="F14" s="17"/>
      <c r="G14" s="17"/>
      <c r="H14" s="17"/>
      <c r="I14" s="18"/>
      <c r="J14" s="17"/>
      <c r="K14" s="17"/>
    </row>
    <row r="15" spans="1:11" ht="18.75" x14ac:dyDescent="0.25">
      <c r="A15" s="13"/>
      <c r="B15" s="14" t="s">
        <v>44</v>
      </c>
      <c r="C15" s="15">
        <v>2500000</v>
      </c>
      <c r="D15" s="15">
        <v>1300000</v>
      </c>
      <c r="E15" s="15">
        <v>600000</v>
      </c>
      <c r="F15" s="1"/>
      <c r="G15" s="1"/>
      <c r="H15" s="1"/>
      <c r="I15" s="16"/>
      <c r="J15" s="1"/>
      <c r="K15" s="1"/>
    </row>
    <row r="16" spans="1:11" ht="18.75" x14ac:dyDescent="0.25">
      <c r="A16" s="11" t="s">
        <v>13</v>
      </c>
      <c r="B16" s="12" t="s">
        <v>45</v>
      </c>
      <c r="C16" s="10"/>
      <c r="D16" s="10"/>
      <c r="E16" s="10"/>
      <c r="F16" s="17"/>
      <c r="G16" s="17"/>
      <c r="H16" s="17"/>
      <c r="I16" s="18"/>
      <c r="J16" s="17"/>
      <c r="K16" s="17"/>
    </row>
    <row r="17" spans="1:11" ht="37.5" x14ac:dyDescent="0.25">
      <c r="A17" s="13"/>
      <c r="B17" s="14" t="s">
        <v>46</v>
      </c>
      <c r="C17" s="15">
        <v>3300000</v>
      </c>
      <c r="D17" s="15">
        <v>1650000</v>
      </c>
      <c r="E17" s="15">
        <v>800000</v>
      </c>
      <c r="F17" s="1">
        <f t="shared" ref="F17:H18" si="0">C17*0.55</f>
        <v>1815000.0000000002</v>
      </c>
      <c r="G17" s="1">
        <f t="shared" si="0"/>
        <v>907500.00000000012</v>
      </c>
      <c r="H17" s="1">
        <f t="shared" si="0"/>
        <v>440000.00000000006</v>
      </c>
      <c r="I17" s="16">
        <v>1900</v>
      </c>
      <c r="J17" s="1">
        <v>950</v>
      </c>
      <c r="K17" s="1">
        <v>500</v>
      </c>
    </row>
    <row r="18" spans="1:11" ht="75" x14ac:dyDescent="0.25">
      <c r="A18" s="13"/>
      <c r="B18" s="14" t="s">
        <v>47</v>
      </c>
      <c r="C18" s="1">
        <v>1100000</v>
      </c>
      <c r="D18" s="1">
        <v>700000</v>
      </c>
      <c r="E18" s="1">
        <v>500000</v>
      </c>
      <c r="F18" s="1">
        <f t="shared" si="0"/>
        <v>605000</v>
      </c>
      <c r="G18" s="1">
        <f t="shared" si="0"/>
        <v>385000.00000000006</v>
      </c>
      <c r="H18" s="1">
        <f t="shared" si="0"/>
        <v>275000</v>
      </c>
      <c r="I18" s="16">
        <v>700</v>
      </c>
      <c r="J18" s="1">
        <v>400</v>
      </c>
      <c r="K18" s="1">
        <v>250</v>
      </c>
    </row>
    <row r="19" spans="1:11" ht="18.75" x14ac:dyDescent="0.25">
      <c r="A19" s="13"/>
      <c r="B19" s="14" t="s">
        <v>37</v>
      </c>
      <c r="C19" s="1">
        <v>1100000</v>
      </c>
      <c r="D19" s="1">
        <v>700000</v>
      </c>
      <c r="E19" s="1">
        <v>500000</v>
      </c>
      <c r="F19" s="1"/>
      <c r="G19" s="1"/>
      <c r="H19" s="1"/>
      <c r="I19" s="50">
        <v>300</v>
      </c>
      <c r="J19" s="51"/>
      <c r="K19" s="52"/>
    </row>
    <row r="20" spans="1:11" ht="18.75" x14ac:dyDescent="0.25">
      <c r="A20" s="11" t="s">
        <v>14</v>
      </c>
      <c r="B20" s="19" t="s">
        <v>48</v>
      </c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37.5" x14ac:dyDescent="0.25">
      <c r="A21" s="13"/>
      <c r="B21" s="20" t="s">
        <v>49</v>
      </c>
      <c r="C21" s="21"/>
      <c r="D21" s="21"/>
      <c r="E21" s="21"/>
      <c r="F21" s="21"/>
      <c r="G21" s="21"/>
      <c r="H21" s="21"/>
      <c r="I21" s="16">
        <v>600</v>
      </c>
      <c r="J21" s="1">
        <v>350</v>
      </c>
      <c r="K21" s="1">
        <v>250</v>
      </c>
    </row>
  </sheetData>
  <mergeCells count="9">
    <mergeCell ref="I19:K19"/>
    <mergeCell ref="A1:F1"/>
    <mergeCell ref="A3:A4"/>
    <mergeCell ref="B3:B4"/>
    <mergeCell ref="F3:H3"/>
    <mergeCell ref="I3:K3"/>
    <mergeCell ref="C4:E4"/>
    <mergeCell ref="F4:H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M7" sqref="M7"/>
    </sheetView>
  </sheetViews>
  <sheetFormatPr defaultRowHeight="15" x14ac:dyDescent="0.25"/>
  <cols>
    <col min="1" max="1" width="5.7109375" customWidth="1"/>
    <col min="2" max="2" width="34.7109375" customWidth="1"/>
    <col min="3" max="5" width="0" hidden="1" customWidth="1"/>
    <col min="6" max="8" width="13" customWidth="1"/>
    <col min="9" max="9" width="13" bestFit="1" customWidth="1"/>
    <col min="10" max="10" width="11.7109375" bestFit="1" customWidth="1"/>
    <col min="11" max="11" width="12.7109375" customWidth="1"/>
  </cols>
  <sheetData>
    <row r="1" spans="1:11" ht="18.75" x14ac:dyDescent="0.25">
      <c r="A1" s="41" t="s">
        <v>0</v>
      </c>
      <c r="B1" s="41" t="s">
        <v>1</v>
      </c>
      <c r="C1" s="9"/>
      <c r="D1" s="9"/>
      <c r="E1" s="9"/>
      <c r="F1" s="45"/>
      <c r="G1" s="45"/>
      <c r="H1" s="46"/>
      <c r="I1" s="45"/>
      <c r="J1" s="45"/>
      <c r="K1" s="46"/>
    </row>
    <row r="2" spans="1:11" ht="18.75" customHeight="1" x14ac:dyDescent="0.25">
      <c r="A2" s="43"/>
      <c r="B2" s="43"/>
      <c r="C2" s="47" t="s">
        <v>4</v>
      </c>
      <c r="D2" s="48"/>
      <c r="E2" s="49"/>
      <c r="F2" s="44" t="s">
        <v>6</v>
      </c>
      <c r="G2" s="45"/>
      <c r="H2" s="46"/>
      <c r="I2" s="44" t="s">
        <v>6</v>
      </c>
      <c r="J2" s="45"/>
      <c r="K2" s="46"/>
    </row>
    <row r="3" spans="1:11" ht="37.5" x14ac:dyDescent="0.25">
      <c r="A3" s="11" t="s">
        <v>10</v>
      </c>
      <c r="B3" s="12" t="s">
        <v>34</v>
      </c>
      <c r="C3" s="10"/>
      <c r="D3" s="10"/>
      <c r="E3" s="10"/>
      <c r="F3" s="1"/>
      <c r="G3" s="1"/>
      <c r="H3" s="1"/>
      <c r="I3" s="1"/>
      <c r="J3" s="1"/>
      <c r="K3" s="1"/>
    </row>
    <row r="4" spans="1:11" ht="37.5" x14ac:dyDescent="0.25">
      <c r="A4" s="13">
        <v>1</v>
      </c>
      <c r="B4" s="14" t="s">
        <v>35</v>
      </c>
      <c r="C4" s="15">
        <v>9000000</v>
      </c>
      <c r="D4" s="15">
        <f>C4/2</f>
        <v>4500000</v>
      </c>
      <c r="E4" s="15">
        <v>2500000</v>
      </c>
      <c r="F4" s="1">
        <f>C4*0.6</f>
        <v>5400000</v>
      </c>
      <c r="G4" s="1">
        <f>D4*0.6</f>
        <v>2700000</v>
      </c>
      <c r="H4" s="1">
        <f>E4*0.6</f>
        <v>1500000</v>
      </c>
      <c r="I4" s="1">
        <v>5800000</v>
      </c>
      <c r="J4" s="1">
        <f>ROUND(I4/2,-4)</f>
        <v>2900000</v>
      </c>
      <c r="K4" s="1">
        <f>ROUND(J4/2,-4)</f>
        <v>1450000</v>
      </c>
    </row>
    <row r="5" spans="1:11" ht="37.5" x14ac:dyDescent="0.25">
      <c r="A5" s="13">
        <v>2</v>
      </c>
      <c r="B5" s="14" t="s">
        <v>36</v>
      </c>
      <c r="C5" s="15">
        <v>9800000</v>
      </c>
      <c r="D5" s="15">
        <f>C5/2</f>
        <v>4900000</v>
      </c>
      <c r="E5" s="15">
        <v>2450000</v>
      </c>
      <c r="F5" s="1"/>
      <c r="G5" s="1"/>
      <c r="H5" s="1"/>
      <c r="I5" s="1"/>
      <c r="J5" s="1"/>
      <c r="K5" s="1"/>
    </row>
    <row r="6" spans="1:11" ht="18.75" x14ac:dyDescent="0.25">
      <c r="A6" s="13">
        <v>2</v>
      </c>
      <c r="B6" s="14" t="s">
        <v>37</v>
      </c>
      <c r="C6" s="15"/>
      <c r="D6" s="15"/>
      <c r="E6" s="15"/>
      <c r="F6" s="1"/>
      <c r="G6" s="1"/>
      <c r="H6" s="1"/>
      <c r="I6" s="50">
        <v>400000</v>
      </c>
      <c r="J6" s="51"/>
      <c r="K6" s="52"/>
    </row>
    <row r="7" spans="1:11" ht="18.75" x14ac:dyDescent="0.25">
      <c r="A7" s="11" t="s">
        <v>11</v>
      </c>
      <c r="B7" s="12" t="s">
        <v>38</v>
      </c>
      <c r="C7" s="10"/>
      <c r="D7" s="10"/>
      <c r="E7" s="10"/>
      <c r="F7" s="17"/>
      <c r="G7" s="17"/>
      <c r="H7" s="17"/>
      <c r="I7" s="17"/>
      <c r="J7" s="17"/>
      <c r="K7" s="17"/>
    </row>
    <row r="8" spans="1:11" ht="18.75" x14ac:dyDescent="0.25">
      <c r="A8" s="11"/>
      <c r="B8" s="12" t="s">
        <v>39</v>
      </c>
      <c r="C8" s="10"/>
      <c r="D8" s="10"/>
      <c r="E8" s="10"/>
      <c r="F8" s="17"/>
      <c r="G8" s="17"/>
      <c r="H8" s="17"/>
      <c r="I8" s="17"/>
      <c r="J8" s="17"/>
      <c r="K8" s="17"/>
    </row>
    <row r="9" spans="1:11" ht="37.5" x14ac:dyDescent="0.25">
      <c r="A9" s="13"/>
      <c r="B9" s="14" t="s">
        <v>40</v>
      </c>
      <c r="C9" s="15">
        <v>2200000</v>
      </c>
      <c r="D9" s="15">
        <v>1300000</v>
      </c>
      <c r="E9" s="15">
        <v>650000</v>
      </c>
      <c r="F9" s="1">
        <f>C9*0.6</f>
        <v>1320000</v>
      </c>
      <c r="G9" s="1">
        <f>D9*0.6</f>
        <v>780000</v>
      </c>
      <c r="H9" s="1">
        <f>E9*0.6</f>
        <v>390000</v>
      </c>
      <c r="I9" s="1">
        <v>2000000</v>
      </c>
      <c r="J9" s="1">
        <f>ROUND(I9/2,-4)</f>
        <v>1000000</v>
      </c>
      <c r="K9" s="1">
        <v>450000</v>
      </c>
    </row>
    <row r="10" spans="1:11" ht="18.75" x14ac:dyDescent="0.25">
      <c r="A10" s="11"/>
      <c r="B10" s="12" t="s">
        <v>41</v>
      </c>
      <c r="C10" s="10"/>
      <c r="D10" s="10"/>
      <c r="E10" s="10"/>
      <c r="F10" s="17"/>
      <c r="G10" s="17"/>
      <c r="H10" s="17"/>
      <c r="I10" s="17"/>
      <c r="J10" s="17"/>
      <c r="K10" s="17"/>
    </row>
    <row r="11" spans="1:11" ht="37.5" x14ac:dyDescent="0.25">
      <c r="A11" s="2"/>
      <c r="B11" s="3" t="s">
        <v>42</v>
      </c>
      <c r="C11" s="4">
        <v>1000000</v>
      </c>
      <c r="D11" s="4">
        <v>700000</v>
      </c>
      <c r="E11" s="4">
        <v>450000</v>
      </c>
      <c r="F11" s="5"/>
      <c r="G11" s="5"/>
      <c r="H11" s="5"/>
      <c r="I11" s="5"/>
      <c r="J11" s="5"/>
      <c r="K11" s="5"/>
    </row>
    <row r="12" spans="1:11" ht="18.75" x14ac:dyDescent="0.25">
      <c r="A12" s="11" t="s">
        <v>12</v>
      </c>
      <c r="B12" s="12" t="s">
        <v>43</v>
      </c>
      <c r="C12" s="10"/>
      <c r="D12" s="10"/>
      <c r="E12" s="10"/>
      <c r="F12" s="17"/>
      <c r="G12" s="17"/>
      <c r="H12" s="17"/>
      <c r="I12" s="17"/>
      <c r="J12" s="17"/>
      <c r="K12" s="17"/>
    </row>
    <row r="13" spans="1:11" ht="18.75" x14ac:dyDescent="0.25">
      <c r="A13" s="13"/>
      <c r="B13" s="14" t="s">
        <v>44</v>
      </c>
      <c r="C13" s="15">
        <v>2500000</v>
      </c>
      <c r="D13" s="15">
        <v>1300000</v>
      </c>
      <c r="E13" s="15">
        <v>600000</v>
      </c>
      <c r="F13" s="1">
        <f>C13*60%</f>
        <v>1500000</v>
      </c>
      <c r="G13" s="1">
        <f>D13*60%</f>
        <v>780000</v>
      </c>
      <c r="H13" s="1">
        <f>E13*60%</f>
        <v>360000</v>
      </c>
      <c r="I13" s="1">
        <v>2000000</v>
      </c>
      <c r="J13" s="1">
        <f>ROUND(I13/2,-4)</f>
        <v>1000000</v>
      </c>
      <c r="K13" s="1">
        <f>ROUND(J13/2,-4)</f>
        <v>500000</v>
      </c>
    </row>
    <row r="14" spans="1:11" ht="18.75" x14ac:dyDescent="0.25">
      <c r="A14" s="11" t="s">
        <v>13</v>
      </c>
      <c r="B14" s="12" t="s">
        <v>45</v>
      </c>
      <c r="C14" s="10"/>
      <c r="D14" s="10"/>
      <c r="E14" s="10"/>
      <c r="F14" s="17"/>
      <c r="G14" s="17"/>
      <c r="H14" s="17"/>
      <c r="I14" s="17"/>
      <c r="J14" s="17"/>
      <c r="K14" s="17"/>
    </row>
    <row r="15" spans="1:11" ht="37.5" x14ac:dyDescent="0.25">
      <c r="A15" s="13"/>
      <c r="B15" s="14" t="s">
        <v>46</v>
      </c>
      <c r="C15" s="15">
        <v>3300000</v>
      </c>
      <c r="D15" s="15">
        <v>1650000</v>
      </c>
      <c r="E15" s="15">
        <v>800000</v>
      </c>
      <c r="F15" s="1"/>
      <c r="G15" s="1"/>
      <c r="H15" s="1"/>
      <c r="I15" s="1"/>
      <c r="J15" s="1"/>
      <c r="K15" s="1"/>
    </row>
    <row r="16" spans="1:11" ht="75" x14ac:dyDescent="0.25">
      <c r="A16" s="13"/>
      <c r="B16" s="14" t="s">
        <v>47</v>
      </c>
      <c r="C16" s="1">
        <v>1100000</v>
      </c>
      <c r="D16" s="1">
        <v>700000</v>
      </c>
      <c r="E16" s="1">
        <v>500000</v>
      </c>
      <c r="F16" s="1"/>
      <c r="G16" s="1"/>
      <c r="H16" s="1"/>
      <c r="I16" s="1"/>
      <c r="J16" s="1"/>
      <c r="K16" s="1"/>
    </row>
    <row r="17" spans="1:11" ht="18.75" x14ac:dyDescent="0.25">
      <c r="A17" s="13"/>
      <c r="B17" s="14" t="s">
        <v>37</v>
      </c>
      <c r="C17" s="1">
        <v>1100000</v>
      </c>
      <c r="D17" s="1">
        <v>700000</v>
      </c>
      <c r="E17" s="1">
        <v>500000</v>
      </c>
      <c r="F17" s="1"/>
      <c r="G17" s="1"/>
      <c r="H17" s="1"/>
      <c r="I17" s="1"/>
      <c r="J17" s="1"/>
      <c r="K17" s="1"/>
    </row>
    <row r="18" spans="1:11" ht="18.75" x14ac:dyDescent="0.25">
      <c r="A18" s="11" t="s">
        <v>14</v>
      </c>
      <c r="B18" s="19" t="s">
        <v>48</v>
      </c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37.5" x14ac:dyDescent="0.25">
      <c r="A19" s="13"/>
      <c r="B19" s="20" t="s">
        <v>49</v>
      </c>
      <c r="C19" s="21"/>
      <c r="D19" s="21"/>
      <c r="E19" s="21"/>
      <c r="F19" s="21"/>
      <c r="G19" s="21"/>
      <c r="H19" s="21"/>
      <c r="I19" s="21"/>
      <c r="J19" s="21"/>
      <c r="K19" s="21"/>
    </row>
  </sheetData>
  <mergeCells count="8">
    <mergeCell ref="I6:K6"/>
    <mergeCell ref="A1:A2"/>
    <mergeCell ref="B1:B2"/>
    <mergeCell ref="F1:H1"/>
    <mergeCell ref="I1:K1"/>
    <mergeCell ref="C2:E2"/>
    <mergeCell ref="F2:H2"/>
    <mergeCell ref="I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J8" sqref="J8"/>
    </sheetView>
  </sheetViews>
  <sheetFormatPr defaultRowHeight="15" x14ac:dyDescent="0.25"/>
  <cols>
    <col min="1" max="1" width="5.7109375" customWidth="1"/>
    <col min="2" max="2" width="38.42578125" customWidth="1"/>
    <col min="3" max="5" width="38.42578125" hidden="1" customWidth="1"/>
    <col min="6" max="6" width="14.42578125" bestFit="1" customWidth="1"/>
    <col min="7" max="8" width="12.28515625" bestFit="1" customWidth="1"/>
    <col min="9" max="9" width="14.42578125" bestFit="1" customWidth="1"/>
    <col min="10" max="10" width="12.28515625" bestFit="1" customWidth="1"/>
    <col min="11" max="11" width="9.7109375" customWidth="1"/>
  </cols>
  <sheetData>
    <row r="1" spans="1:11" ht="16.5" x14ac:dyDescent="0.25">
      <c r="A1" s="53" t="s">
        <v>0</v>
      </c>
      <c r="B1" s="53" t="s">
        <v>1</v>
      </c>
      <c r="C1" s="34"/>
      <c r="D1" s="34"/>
      <c r="E1" s="34"/>
      <c r="F1" s="56" t="s">
        <v>2</v>
      </c>
      <c r="G1" s="57"/>
      <c r="H1" s="57"/>
      <c r="I1" s="56" t="s">
        <v>3</v>
      </c>
      <c r="J1" s="57"/>
      <c r="K1" s="57"/>
    </row>
    <row r="2" spans="1:11" ht="16.5" customHeight="1" x14ac:dyDescent="0.25">
      <c r="A2" s="54"/>
      <c r="B2" s="54"/>
      <c r="C2" s="35"/>
      <c r="D2" s="35"/>
      <c r="E2" s="35"/>
      <c r="F2" s="56" t="s">
        <v>5</v>
      </c>
      <c r="G2" s="57"/>
      <c r="H2" s="58"/>
      <c r="I2" s="56" t="s">
        <v>5</v>
      </c>
      <c r="J2" s="57"/>
      <c r="K2" s="58"/>
    </row>
    <row r="3" spans="1:11" ht="16.5" x14ac:dyDescent="0.25">
      <c r="A3" s="55"/>
      <c r="B3" s="55"/>
      <c r="C3" s="33"/>
      <c r="D3" s="33"/>
      <c r="E3" s="33"/>
      <c r="F3" s="22" t="s">
        <v>7</v>
      </c>
      <c r="G3" s="22" t="s">
        <v>8</v>
      </c>
      <c r="H3" s="22" t="s">
        <v>9</v>
      </c>
      <c r="I3" s="22" t="s">
        <v>7</v>
      </c>
      <c r="J3" s="22" t="s">
        <v>8</v>
      </c>
      <c r="K3" s="22" t="s">
        <v>9</v>
      </c>
    </row>
    <row r="4" spans="1:11" ht="16.5" x14ac:dyDescent="0.25">
      <c r="A4" s="23" t="s">
        <v>13</v>
      </c>
      <c r="B4" s="24" t="s">
        <v>54</v>
      </c>
      <c r="C4" s="24"/>
      <c r="D4" s="24"/>
      <c r="E4" s="24"/>
      <c r="F4" s="27"/>
      <c r="G4" s="27"/>
      <c r="H4" s="27"/>
      <c r="I4" s="27"/>
      <c r="J4" s="27"/>
      <c r="K4" s="27"/>
    </row>
    <row r="5" spans="1:11" ht="49.5" x14ac:dyDescent="0.25">
      <c r="A5" s="25">
        <v>1</v>
      </c>
      <c r="B5" s="26" t="s">
        <v>55</v>
      </c>
      <c r="C5" s="26"/>
      <c r="D5" s="26"/>
      <c r="E5" s="26"/>
      <c r="F5" s="22"/>
      <c r="G5" s="22"/>
      <c r="H5" s="22"/>
      <c r="I5" s="22">
        <v>1200</v>
      </c>
      <c r="J5" s="22">
        <v>600</v>
      </c>
      <c r="K5" s="22">
        <v>300</v>
      </c>
    </row>
    <row r="6" spans="1:11" ht="16.5" x14ac:dyDescent="0.25">
      <c r="A6" s="23" t="s">
        <v>14</v>
      </c>
      <c r="B6" s="24" t="s">
        <v>56</v>
      </c>
      <c r="C6" s="24"/>
      <c r="D6" s="24"/>
      <c r="E6" s="24"/>
      <c r="F6" s="27"/>
      <c r="G6" s="27"/>
      <c r="H6" s="27"/>
      <c r="I6" s="27"/>
      <c r="J6" s="27"/>
      <c r="K6" s="27"/>
    </row>
    <row r="7" spans="1:11" ht="33" x14ac:dyDescent="0.25">
      <c r="A7" s="25"/>
      <c r="B7" s="26" t="s">
        <v>57</v>
      </c>
      <c r="C7" s="26"/>
      <c r="D7" s="26"/>
      <c r="E7" s="26"/>
      <c r="F7" s="22"/>
      <c r="G7" s="22"/>
      <c r="H7" s="22"/>
      <c r="I7" s="22">
        <v>700</v>
      </c>
      <c r="J7" s="22">
        <v>500</v>
      </c>
      <c r="K7" s="22">
        <v>300</v>
      </c>
    </row>
    <row r="8" spans="1:11" ht="16.5" x14ac:dyDescent="0.25">
      <c r="A8" s="23" t="s">
        <v>15</v>
      </c>
      <c r="B8" s="28" t="s">
        <v>58</v>
      </c>
      <c r="C8" s="28"/>
      <c r="D8" s="28"/>
      <c r="E8" s="28"/>
      <c r="F8" s="29"/>
      <c r="G8" s="29"/>
      <c r="H8" s="29"/>
      <c r="I8" s="29"/>
      <c r="J8" s="29"/>
      <c r="K8" s="29"/>
    </row>
    <row r="9" spans="1:11" ht="33" x14ac:dyDescent="0.25">
      <c r="A9" s="25">
        <v>1</v>
      </c>
      <c r="B9" s="30" t="s">
        <v>59</v>
      </c>
      <c r="C9" s="30"/>
      <c r="D9" s="30"/>
      <c r="E9" s="30"/>
      <c r="F9" s="31"/>
      <c r="G9" s="31"/>
      <c r="H9" s="31"/>
      <c r="I9" s="31">
        <v>500</v>
      </c>
      <c r="J9" s="31">
        <v>400</v>
      </c>
      <c r="K9" s="31">
        <v>300</v>
      </c>
    </row>
    <row r="10" spans="1:11" ht="16.5" x14ac:dyDescent="0.25">
      <c r="A10" s="23" t="s">
        <v>16</v>
      </c>
      <c r="B10" s="28" t="s">
        <v>60</v>
      </c>
      <c r="C10" s="28"/>
      <c r="D10" s="28"/>
      <c r="E10" s="28"/>
      <c r="F10" s="29"/>
      <c r="G10" s="29"/>
      <c r="H10" s="29"/>
      <c r="I10" s="29"/>
      <c r="J10" s="29"/>
      <c r="K10" s="29"/>
    </row>
    <row r="11" spans="1:11" ht="16.5" x14ac:dyDescent="0.25">
      <c r="A11" s="25">
        <v>1</v>
      </c>
      <c r="B11" s="32" t="s">
        <v>61</v>
      </c>
      <c r="C11" s="32"/>
      <c r="D11" s="32"/>
      <c r="E11" s="32"/>
      <c r="F11" s="31">
        <f>2400*0.55</f>
        <v>1320</v>
      </c>
      <c r="G11" s="31">
        <f>1200*0.55</f>
        <v>660</v>
      </c>
      <c r="H11" s="31">
        <f>600*0.55</f>
        <v>330</v>
      </c>
      <c r="I11" s="31">
        <v>1000</v>
      </c>
      <c r="J11" s="31">
        <v>500</v>
      </c>
      <c r="K11" s="31">
        <v>250</v>
      </c>
    </row>
  </sheetData>
  <mergeCells count="6">
    <mergeCell ref="A1:A3"/>
    <mergeCell ref="B1:B3"/>
    <mergeCell ref="F1:H1"/>
    <mergeCell ref="I1:K1"/>
    <mergeCell ref="F2:H2"/>
    <mergeCell ref="I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4" sqref="A4:XFD10"/>
    </sheetView>
  </sheetViews>
  <sheetFormatPr defaultRowHeight="15" x14ac:dyDescent="0.25"/>
  <cols>
    <col min="1" max="1" width="5.7109375" customWidth="1"/>
    <col min="2" max="2" width="38.42578125" customWidth="1"/>
    <col min="3" max="5" width="38.42578125" hidden="1" customWidth="1"/>
    <col min="6" max="8" width="13" customWidth="1"/>
    <col min="9" max="10" width="11.7109375" bestFit="1" customWidth="1"/>
    <col min="11" max="11" width="9.7109375" bestFit="1" customWidth="1"/>
  </cols>
  <sheetData>
    <row r="1" spans="1:11" ht="16.5" x14ac:dyDescent="0.25">
      <c r="A1" s="53" t="s">
        <v>0</v>
      </c>
      <c r="B1" s="53" t="s">
        <v>1</v>
      </c>
      <c r="C1" s="36"/>
      <c r="D1" s="36"/>
      <c r="E1" s="36"/>
      <c r="F1" s="57"/>
      <c r="G1" s="57"/>
      <c r="H1" s="58"/>
      <c r="I1" s="57"/>
      <c r="J1" s="57"/>
      <c r="K1" s="58"/>
    </row>
    <row r="2" spans="1:11" ht="16.5" customHeight="1" x14ac:dyDescent="0.25">
      <c r="A2" s="54"/>
      <c r="B2" s="54"/>
      <c r="C2" s="35"/>
      <c r="D2" s="35"/>
      <c r="E2" s="35"/>
      <c r="F2" s="56" t="s">
        <v>6</v>
      </c>
      <c r="G2" s="57"/>
      <c r="H2" s="58"/>
      <c r="I2" s="56" t="s">
        <v>6</v>
      </c>
      <c r="J2" s="57"/>
      <c r="K2" s="58"/>
    </row>
    <row r="3" spans="1:11" ht="16.5" x14ac:dyDescent="0.25">
      <c r="A3" s="55"/>
      <c r="B3" s="55"/>
      <c r="C3" s="33"/>
      <c r="D3" s="33"/>
      <c r="E3" s="33"/>
      <c r="F3" s="22" t="s">
        <v>7</v>
      </c>
      <c r="G3" s="22" t="s">
        <v>8</v>
      </c>
      <c r="H3" s="22" t="s">
        <v>9</v>
      </c>
      <c r="I3" s="22" t="s">
        <v>7</v>
      </c>
      <c r="J3" s="22" t="s">
        <v>8</v>
      </c>
      <c r="K3" s="22" t="s">
        <v>9</v>
      </c>
    </row>
    <row r="4" spans="1:11" ht="16.5" x14ac:dyDescent="0.25">
      <c r="A4" s="23" t="s">
        <v>10</v>
      </c>
      <c r="B4" s="24" t="s">
        <v>50</v>
      </c>
      <c r="C4" s="24"/>
      <c r="D4" s="24"/>
      <c r="E4" s="24"/>
      <c r="F4" s="22"/>
      <c r="G4" s="22"/>
      <c r="H4" s="22"/>
      <c r="I4" s="22"/>
      <c r="J4" s="22"/>
      <c r="K4" s="22"/>
    </row>
    <row r="5" spans="1:11" ht="16.5" x14ac:dyDescent="0.25">
      <c r="A5" s="25">
        <v>1</v>
      </c>
      <c r="B5" s="26" t="s">
        <v>51</v>
      </c>
      <c r="C5" s="26"/>
      <c r="D5" s="26"/>
      <c r="E5" s="26"/>
      <c r="F5" s="22">
        <f>3000*0.6</f>
        <v>1800</v>
      </c>
      <c r="G5" s="22">
        <f>1500*0.6</f>
        <v>900</v>
      </c>
      <c r="H5" s="22">
        <f>750*0.6</f>
        <v>450</v>
      </c>
      <c r="I5" s="22">
        <v>1600</v>
      </c>
      <c r="J5" s="22">
        <v>700</v>
      </c>
      <c r="K5" s="22">
        <v>400</v>
      </c>
    </row>
    <row r="6" spans="1:11" ht="16.5" x14ac:dyDescent="0.25">
      <c r="A6" s="23" t="s">
        <v>12</v>
      </c>
      <c r="B6" s="24" t="s">
        <v>52</v>
      </c>
      <c r="C6" s="24"/>
      <c r="D6" s="24"/>
      <c r="E6" s="24"/>
      <c r="F6" s="22"/>
      <c r="G6" s="22"/>
      <c r="H6" s="22"/>
      <c r="I6" s="22"/>
      <c r="J6" s="22"/>
      <c r="K6" s="22"/>
    </row>
    <row r="7" spans="1:11" ht="16.5" x14ac:dyDescent="0.25">
      <c r="A7" s="25">
        <v>1</v>
      </c>
      <c r="B7" s="26" t="s">
        <v>51</v>
      </c>
      <c r="C7" s="26"/>
      <c r="D7" s="26"/>
      <c r="E7" s="26"/>
      <c r="F7" s="22">
        <f>3800*0.6</f>
        <v>2280</v>
      </c>
      <c r="G7" s="22">
        <f>1900*0.6</f>
        <v>1140</v>
      </c>
      <c r="H7" s="22">
        <f>900*0.6</f>
        <v>540</v>
      </c>
      <c r="I7" s="22">
        <v>1600</v>
      </c>
      <c r="J7" s="22">
        <v>700</v>
      </c>
      <c r="K7" s="22">
        <v>400</v>
      </c>
    </row>
    <row r="8" spans="1:11" ht="16.5" x14ac:dyDescent="0.25">
      <c r="A8" s="23" t="s">
        <v>12</v>
      </c>
      <c r="B8" s="24" t="s">
        <v>53</v>
      </c>
      <c r="C8" s="24"/>
      <c r="D8" s="24"/>
      <c r="E8" s="24"/>
      <c r="F8" s="27"/>
      <c r="G8" s="27"/>
      <c r="H8" s="27"/>
      <c r="I8" s="27"/>
      <c r="J8" s="27"/>
      <c r="K8" s="27"/>
    </row>
    <row r="9" spans="1:11" ht="16.5" x14ac:dyDescent="0.25">
      <c r="A9" s="25">
        <v>1</v>
      </c>
      <c r="B9" s="26" t="s">
        <v>51</v>
      </c>
      <c r="C9" s="26"/>
      <c r="D9" s="26"/>
      <c r="E9" s="26"/>
      <c r="F9" s="22">
        <f>4000*0.6</f>
        <v>2400</v>
      </c>
      <c r="G9" s="22">
        <f>2000*0.6</f>
        <v>1200</v>
      </c>
      <c r="H9" s="22">
        <f>1000*0.6</f>
        <v>600</v>
      </c>
      <c r="I9" s="22">
        <f>4000*0.6</f>
        <v>2400</v>
      </c>
      <c r="J9" s="22">
        <f>2000*0.6</f>
        <v>1200</v>
      </c>
      <c r="K9" s="22">
        <v>700</v>
      </c>
    </row>
    <row r="10" spans="1:11" ht="16.5" x14ac:dyDescent="0.25">
      <c r="A10" s="23" t="s">
        <v>13</v>
      </c>
      <c r="B10" s="24" t="s">
        <v>54</v>
      </c>
      <c r="C10" s="24"/>
      <c r="D10" s="24"/>
      <c r="E10" s="24"/>
      <c r="F10" s="27"/>
      <c r="G10" s="27"/>
      <c r="H10" s="27"/>
      <c r="I10" s="27"/>
      <c r="J10" s="27"/>
      <c r="K10" s="27"/>
    </row>
    <row r="11" spans="1:11" ht="49.5" x14ac:dyDescent="0.25">
      <c r="A11" s="25">
        <v>1</v>
      </c>
      <c r="B11" s="26" t="s">
        <v>55</v>
      </c>
      <c r="C11" s="26"/>
      <c r="D11" s="26"/>
      <c r="E11" s="26"/>
      <c r="F11" s="22"/>
      <c r="G11" s="22"/>
      <c r="H11" s="22"/>
      <c r="I11" s="22"/>
      <c r="J11" s="22"/>
      <c r="K11" s="22"/>
    </row>
    <row r="12" spans="1:11" ht="16.5" x14ac:dyDescent="0.25">
      <c r="A12" s="23" t="s">
        <v>14</v>
      </c>
      <c r="B12" s="24" t="s">
        <v>56</v>
      </c>
      <c r="C12" s="24"/>
      <c r="D12" s="24"/>
      <c r="E12" s="24"/>
      <c r="F12" s="27"/>
      <c r="G12" s="27"/>
      <c r="H12" s="27"/>
      <c r="I12" s="27"/>
      <c r="J12" s="27"/>
      <c r="K12" s="27"/>
    </row>
    <row r="13" spans="1:11" ht="33" x14ac:dyDescent="0.25">
      <c r="A13" s="25"/>
      <c r="B13" s="26" t="s">
        <v>57</v>
      </c>
      <c r="C13" s="26"/>
      <c r="D13" s="26"/>
      <c r="E13" s="26"/>
      <c r="F13" s="22"/>
      <c r="G13" s="22"/>
      <c r="H13" s="22"/>
      <c r="I13" s="22"/>
      <c r="J13" s="22"/>
      <c r="K13" s="22"/>
    </row>
    <row r="14" spans="1:11" ht="16.5" x14ac:dyDescent="0.25">
      <c r="A14" s="23" t="s">
        <v>15</v>
      </c>
      <c r="B14" s="28" t="s">
        <v>58</v>
      </c>
      <c r="C14" s="28"/>
      <c r="D14" s="28"/>
      <c r="E14" s="28"/>
      <c r="F14" s="29"/>
      <c r="G14" s="29"/>
      <c r="H14" s="29"/>
      <c r="I14" s="29"/>
      <c r="J14" s="29"/>
      <c r="K14" s="29"/>
    </row>
    <row r="15" spans="1:11" ht="33" x14ac:dyDescent="0.25">
      <c r="A15" s="25">
        <v>1</v>
      </c>
      <c r="B15" s="30" t="s">
        <v>59</v>
      </c>
      <c r="C15" s="30"/>
      <c r="D15" s="30"/>
      <c r="E15" s="30"/>
      <c r="F15" s="31"/>
      <c r="G15" s="31"/>
      <c r="H15" s="31"/>
      <c r="I15" s="31"/>
      <c r="J15" s="31"/>
      <c r="K15" s="31"/>
    </row>
    <row r="16" spans="1:11" ht="16.5" x14ac:dyDescent="0.25">
      <c r="A16" s="23" t="s">
        <v>16</v>
      </c>
      <c r="B16" s="28" t="s">
        <v>60</v>
      </c>
      <c r="C16" s="28"/>
      <c r="D16" s="28"/>
      <c r="E16" s="28"/>
      <c r="F16" s="29"/>
      <c r="G16" s="29"/>
      <c r="H16" s="29"/>
      <c r="I16" s="29"/>
      <c r="J16" s="29"/>
      <c r="K16" s="29"/>
    </row>
    <row r="17" spans="1:11" ht="16.5" x14ac:dyDescent="0.25">
      <c r="A17" s="25">
        <v>1</v>
      </c>
      <c r="B17" s="32" t="s">
        <v>61</v>
      </c>
      <c r="C17" s="32"/>
      <c r="D17" s="32"/>
      <c r="E17" s="32"/>
      <c r="F17" s="31"/>
      <c r="G17" s="31"/>
      <c r="H17" s="31"/>
      <c r="I17" s="31"/>
      <c r="J17" s="31"/>
      <c r="K17" s="31"/>
    </row>
  </sheetData>
  <mergeCells count="6">
    <mergeCell ref="A1:A3"/>
    <mergeCell ref="B1:B3"/>
    <mergeCell ref="F1:H1"/>
    <mergeCell ref="I1:K1"/>
    <mergeCell ref="F2:H2"/>
    <mergeCell ref="I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5" sqref="A5:K17"/>
    </sheetView>
  </sheetViews>
  <sheetFormatPr defaultRowHeight="15" x14ac:dyDescent="0.25"/>
  <cols>
    <col min="1" max="1" width="5.7109375" customWidth="1"/>
    <col min="2" max="2" width="38.42578125" customWidth="1"/>
    <col min="3" max="5" width="0.140625" customWidth="1"/>
    <col min="6" max="7" width="11.7109375" hidden="1" customWidth="1"/>
    <col min="8" max="8" width="9.7109375" hidden="1" customWidth="1"/>
    <col min="9" max="10" width="9.7109375" bestFit="1" customWidth="1"/>
    <col min="11" max="11" width="9.7109375" customWidth="1"/>
  </cols>
  <sheetData>
    <row r="1" spans="1:11" ht="16.5" x14ac:dyDescent="0.25">
      <c r="A1" s="62" t="s">
        <v>62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6.5" x14ac:dyDescent="0.25">
      <c r="A2" s="53" t="s">
        <v>0</v>
      </c>
      <c r="B2" s="53" t="s">
        <v>1</v>
      </c>
      <c r="C2" s="34"/>
      <c r="D2" s="34"/>
      <c r="E2" s="34"/>
      <c r="F2" s="56" t="s">
        <v>2</v>
      </c>
      <c r="G2" s="57"/>
      <c r="H2" s="57"/>
      <c r="I2" s="56" t="s">
        <v>3</v>
      </c>
      <c r="J2" s="57"/>
      <c r="K2" s="57"/>
    </row>
    <row r="3" spans="1:11" ht="16.5" customHeight="1" x14ac:dyDescent="0.25">
      <c r="A3" s="54"/>
      <c r="B3" s="54"/>
      <c r="C3" s="35"/>
      <c r="D3" s="35"/>
      <c r="E3" s="35"/>
      <c r="F3" s="56" t="s">
        <v>5</v>
      </c>
      <c r="G3" s="57"/>
      <c r="H3" s="58"/>
      <c r="I3" s="56" t="s">
        <v>5</v>
      </c>
      <c r="J3" s="57"/>
      <c r="K3" s="58"/>
    </row>
    <row r="4" spans="1:11" ht="16.5" x14ac:dyDescent="0.25">
      <c r="A4" s="55"/>
      <c r="B4" s="55"/>
      <c r="C4" s="33"/>
      <c r="D4" s="33"/>
      <c r="E4" s="33"/>
      <c r="F4" s="22" t="s">
        <v>7</v>
      </c>
      <c r="G4" s="22" t="s">
        <v>8</v>
      </c>
      <c r="H4" s="22" t="s">
        <v>9</v>
      </c>
      <c r="I4" s="22" t="s">
        <v>7</v>
      </c>
      <c r="J4" s="22" t="s">
        <v>8</v>
      </c>
      <c r="K4" s="22" t="s">
        <v>9</v>
      </c>
    </row>
    <row r="5" spans="1:11" ht="16.5" x14ac:dyDescent="0.25">
      <c r="A5" s="23" t="s">
        <v>11</v>
      </c>
      <c r="B5" s="24" t="s">
        <v>63</v>
      </c>
      <c r="C5" s="24"/>
      <c r="D5" s="24"/>
      <c r="E5" s="24"/>
      <c r="F5" s="22"/>
      <c r="G5" s="22"/>
      <c r="H5" s="22"/>
      <c r="I5" s="22"/>
      <c r="J5" s="22"/>
      <c r="K5" s="22"/>
    </row>
    <row r="6" spans="1:11" ht="16.5" x14ac:dyDescent="0.25">
      <c r="A6" s="25">
        <v>1</v>
      </c>
      <c r="B6" s="26" t="s">
        <v>64</v>
      </c>
      <c r="C6" s="26"/>
      <c r="D6" s="26"/>
      <c r="E6" s="26"/>
      <c r="F6" s="22"/>
      <c r="G6" s="22"/>
      <c r="H6" s="22"/>
      <c r="I6" s="22"/>
      <c r="J6" s="22"/>
      <c r="K6" s="22"/>
    </row>
    <row r="7" spans="1:11" ht="33" x14ac:dyDescent="0.25">
      <c r="A7" s="23"/>
      <c r="B7" s="37" t="s">
        <v>65</v>
      </c>
      <c r="C7" s="37"/>
      <c r="D7" s="37"/>
      <c r="E7" s="37"/>
      <c r="F7" s="22"/>
      <c r="G7" s="22"/>
      <c r="H7" s="22"/>
      <c r="I7" s="22"/>
      <c r="J7" s="22"/>
      <c r="K7" s="22"/>
    </row>
    <row r="8" spans="1:11" ht="16.5" x14ac:dyDescent="0.25">
      <c r="A8" s="23" t="s">
        <v>12</v>
      </c>
      <c r="B8" s="24" t="s">
        <v>66</v>
      </c>
      <c r="C8" s="24"/>
      <c r="D8" s="24"/>
      <c r="E8" s="24"/>
      <c r="F8" s="22"/>
      <c r="G8" s="22"/>
      <c r="H8" s="22"/>
      <c r="I8" s="22"/>
      <c r="J8" s="22"/>
      <c r="K8" s="22"/>
    </row>
    <row r="9" spans="1:11" ht="66" x14ac:dyDescent="0.25">
      <c r="A9" s="25">
        <v>2</v>
      </c>
      <c r="B9" s="37" t="s">
        <v>68</v>
      </c>
      <c r="C9" s="37"/>
      <c r="D9" s="37"/>
      <c r="E9" s="37"/>
      <c r="F9" s="22"/>
      <c r="G9" s="22"/>
      <c r="H9" s="22"/>
      <c r="I9" s="22">
        <v>400</v>
      </c>
      <c r="J9" s="22">
        <v>300</v>
      </c>
      <c r="K9" s="22">
        <v>250</v>
      </c>
    </row>
    <row r="10" spans="1:11" ht="16.5" x14ac:dyDescent="0.25">
      <c r="A10" s="23" t="s">
        <v>12</v>
      </c>
      <c r="B10" s="24" t="s">
        <v>69</v>
      </c>
      <c r="C10" s="24"/>
      <c r="D10" s="24"/>
      <c r="E10" s="24"/>
      <c r="F10" s="27"/>
      <c r="G10" s="27"/>
      <c r="H10" s="27"/>
      <c r="I10" s="27"/>
      <c r="J10" s="27"/>
      <c r="K10" s="27"/>
    </row>
    <row r="11" spans="1:11" ht="33" x14ac:dyDescent="0.25">
      <c r="A11" s="25">
        <v>1</v>
      </c>
      <c r="B11" s="26" t="s">
        <v>70</v>
      </c>
      <c r="C11" s="26"/>
      <c r="D11" s="26"/>
      <c r="E11" s="26"/>
      <c r="F11" s="22"/>
      <c r="G11" s="22"/>
      <c r="H11" s="22"/>
      <c r="I11" s="22">
        <v>800</v>
      </c>
      <c r="J11" s="22">
        <v>400</v>
      </c>
      <c r="K11" s="22">
        <v>300</v>
      </c>
    </row>
    <row r="12" spans="1:11" ht="16.5" x14ac:dyDescent="0.25">
      <c r="A12" s="23" t="s">
        <v>10</v>
      </c>
      <c r="B12" s="24" t="s">
        <v>75</v>
      </c>
      <c r="C12" s="24"/>
      <c r="D12" s="24"/>
      <c r="E12" s="24"/>
      <c r="F12" s="22"/>
      <c r="G12" s="22"/>
      <c r="H12" s="22"/>
      <c r="I12" s="59">
        <v>200</v>
      </c>
      <c r="J12" s="60"/>
      <c r="K12" s="61"/>
    </row>
    <row r="13" spans="1:11" ht="16.5" x14ac:dyDescent="0.25">
      <c r="A13" s="23" t="s">
        <v>13</v>
      </c>
      <c r="B13" s="24" t="s">
        <v>71</v>
      </c>
      <c r="C13" s="24"/>
      <c r="D13" s="24"/>
      <c r="E13" s="24"/>
      <c r="F13" s="27"/>
      <c r="G13" s="27"/>
      <c r="H13" s="27"/>
      <c r="I13" s="27"/>
      <c r="J13" s="27"/>
      <c r="K13" s="27"/>
    </row>
    <row r="14" spans="1:11" ht="49.5" x14ac:dyDescent="0.25">
      <c r="A14" s="25">
        <v>1</v>
      </c>
      <c r="B14" s="26" t="s">
        <v>72</v>
      </c>
      <c r="C14" s="26"/>
      <c r="D14" s="26"/>
      <c r="E14" s="26"/>
      <c r="F14" s="22"/>
      <c r="G14" s="22"/>
      <c r="H14" s="22"/>
      <c r="I14" s="22">
        <v>600</v>
      </c>
      <c r="J14" s="22">
        <v>400</v>
      </c>
      <c r="K14" s="22">
        <v>250</v>
      </c>
    </row>
    <row r="15" spans="1:11" ht="16.5" x14ac:dyDescent="0.25">
      <c r="A15" s="23" t="s">
        <v>14</v>
      </c>
      <c r="B15" s="24" t="s">
        <v>73</v>
      </c>
      <c r="C15" s="24"/>
      <c r="D15" s="24"/>
      <c r="E15" s="24"/>
      <c r="F15" s="27"/>
      <c r="G15" s="27"/>
      <c r="H15" s="27"/>
      <c r="I15" s="27"/>
      <c r="J15" s="27"/>
      <c r="K15" s="27"/>
    </row>
    <row r="16" spans="1:11" ht="16.5" x14ac:dyDescent="0.25">
      <c r="A16" s="25"/>
      <c r="B16" s="26" t="s">
        <v>74</v>
      </c>
      <c r="C16" s="26"/>
      <c r="D16" s="26"/>
      <c r="E16" s="26"/>
      <c r="F16" s="22"/>
      <c r="G16" s="22"/>
      <c r="H16" s="22"/>
      <c r="I16" s="22">
        <v>800</v>
      </c>
      <c r="J16" s="22">
        <v>500</v>
      </c>
      <c r="K16" s="22">
        <v>300</v>
      </c>
    </row>
  </sheetData>
  <mergeCells count="8">
    <mergeCell ref="I12:K12"/>
    <mergeCell ref="A1:K1"/>
    <mergeCell ref="A2:A4"/>
    <mergeCell ref="B2:B4"/>
    <mergeCell ref="F2:H2"/>
    <mergeCell ref="I2:K2"/>
    <mergeCell ref="F3:H3"/>
    <mergeCell ref="I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M14" sqref="M14"/>
    </sheetView>
  </sheetViews>
  <sheetFormatPr defaultRowHeight="15" x14ac:dyDescent="0.25"/>
  <cols>
    <col min="1" max="1" width="5.7109375" customWidth="1"/>
    <col min="2" max="2" width="38.42578125" customWidth="1"/>
    <col min="3" max="5" width="7.5703125" customWidth="1"/>
    <col min="6" max="8" width="13" customWidth="1"/>
    <col min="9" max="10" width="11.7109375" bestFit="1" customWidth="1"/>
    <col min="11" max="11" width="9.7109375" bestFit="1" customWidth="1"/>
  </cols>
  <sheetData>
    <row r="1" spans="1:11" ht="16.5" x14ac:dyDescent="0.25">
      <c r="A1" s="62" t="s">
        <v>62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6.5" x14ac:dyDescent="0.25">
      <c r="A2" s="53" t="s">
        <v>0</v>
      </c>
      <c r="B2" s="53" t="s">
        <v>1</v>
      </c>
      <c r="C2" s="34"/>
      <c r="D2" s="34"/>
      <c r="E2" s="34"/>
      <c r="F2" s="57"/>
      <c r="G2" s="57"/>
      <c r="H2" s="58"/>
      <c r="I2" s="57"/>
      <c r="J2" s="57"/>
      <c r="K2" s="58"/>
    </row>
    <row r="3" spans="1:11" ht="16.5" customHeight="1" x14ac:dyDescent="0.25">
      <c r="A3" s="54"/>
      <c r="B3" s="54"/>
      <c r="C3" s="35"/>
      <c r="D3" s="35"/>
      <c r="E3" s="35"/>
      <c r="F3" s="56" t="s">
        <v>6</v>
      </c>
      <c r="G3" s="57"/>
      <c r="H3" s="58"/>
      <c r="I3" s="56" t="s">
        <v>6</v>
      </c>
      <c r="J3" s="57"/>
      <c r="K3" s="58"/>
    </row>
    <row r="4" spans="1:11" ht="16.5" x14ac:dyDescent="0.25">
      <c r="A4" s="55"/>
      <c r="B4" s="55"/>
      <c r="C4" s="33"/>
      <c r="D4" s="33"/>
      <c r="E4" s="33"/>
      <c r="F4" s="22" t="s">
        <v>7</v>
      </c>
      <c r="G4" s="22" t="s">
        <v>8</v>
      </c>
      <c r="H4" s="22" t="s">
        <v>9</v>
      </c>
      <c r="I4" s="22" t="s">
        <v>7</v>
      </c>
      <c r="J4" s="22" t="s">
        <v>8</v>
      </c>
      <c r="K4" s="22" t="s">
        <v>9</v>
      </c>
    </row>
    <row r="5" spans="1:11" ht="16.5" x14ac:dyDescent="0.25">
      <c r="A5" s="23" t="s">
        <v>11</v>
      </c>
      <c r="B5" s="24" t="s">
        <v>63</v>
      </c>
      <c r="C5" s="24"/>
      <c r="D5" s="24"/>
      <c r="E5" s="24"/>
      <c r="F5" s="22"/>
      <c r="G5" s="22"/>
      <c r="H5" s="22"/>
      <c r="I5" s="22"/>
      <c r="J5" s="22"/>
      <c r="K5" s="22"/>
    </row>
    <row r="6" spans="1:11" ht="16.5" x14ac:dyDescent="0.25">
      <c r="A6" s="25">
        <v>1</v>
      </c>
      <c r="B6" s="26" t="s">
        <v>64</v>
      </c>
      <c r="C6" s="26"/>
      <c r="D6" s="26"/>
      <c r="E6" s="26"/>
      <c r="F6" s="22"/>
      <c r="G6" s="22"/>
      <c r="H6" s="22"/>
      <c r="I6" s="22"/>
      <c r="J6" s="22"/>
      <c r="K6" s="22"/>
    </row>
    <row r="7" spans="1:11" ht="33" x14ac:dyDescent="0.25">
      <c r="A7" s="23"/>
      <c r="B7" s="37" t="s">
        <v>65</v>
      </c>
      <c r="C7" s="37"/>
      <c r="D7" s="37"/>
      <c r="E7" s="37"/>
      <c r="F7" s="22">
        <v>3600</v>
      </c>
      <c r="G7" s="22">
        <v>1800</v>
      </c>
      <c r="H7" s="22">
        <v>900</v>
      </c>
      <c r="I7" s="22">
        <v>3600</v>
      </c>
      <c r="J7" s="22">
        <v>1800</v>
      </c>
      <c r="K7" s="22">
        <v>900</v>
      </c>
    </row>
    <row r="8" spans="1:11" ht="16.5" x14ac:dyDescent="0.25">
      <c r="A8" s="23" t="s">
        <v>12</v>
      </c>
      <c r="B8" s="24" t="s">
        <v>66</v>
      </c>
      <c r="C8" s="24"/>
      <c r="D8" s="24"/>
      <c r="E8" s="24"/>
      <c r="F8" s="22"/>
      <c r="G8" s="22"/>
      <c r="H8" s="22"/>
      <c r="I8" s="22"/>
      <c r="J8" s="22"/>
      <c r="K8" s="22"/>
    </row>
    <row r="9" spans="1:11" ht="16.5" x14ac:dyDescent="0.25">
      <c r="A9" s="25">
        <v>1</v>
      </c>
      <c r="B9" s="26" t="s">
        <v>76</v>
      </c>
      <c r="C9" s="26"/>
      <c r="D9" s="26"/>
      <c r="E9" s="26"/>
      <c r="F9" s="27"/>
      <c r="G9" s="27"/>
      <c r="H9" s="27"/>
      <c r="I9" s="27"/>
      <c r="J9" s="27"/>
      <c r="K9" s="27"/>
    </row>
    <row r="10" spans="1:11" ht="33" x14ac:dyDescent="0.25">
      <c r="A10" s="25"/>
      <c r="B10" s="37" t="s">
        <v>67</v>
      </c>
      <c r="C10" s="37"/>
      <c r="D10" s="37"/>
      <c r="E10" s="37"/>
      <c r="F10" s="22">
        <f>3500*0.6</f>
        <v>2100</v>
      </c>
      <c r="G10" s="22">
        <f>1750*0.6</f>
        <v>1050</v>
      </c>
      <c r="H10" s="22">
        <f>900*0.6</f>
        <v>540</v>
      </c>
      <c r="I10" s="22">
        <f>3500*0.6</f>
        <v>2100</v>
      </c>
      <c r="J10" s="22">
        <v>1100</v>
      </c>
      <c r="K10" s="22">
        <v>550</v>
      </c>
    </row>
  </sheetData>
  <mergeCells count="7">
    <mergeCell ref="A1:K1"/>
    <mergeCell ref="A2:A4"/>
    <mergeCell ref="B2:B4"/>
    <mergeCell ref="F2:H2"/>
    <mergeCell ref="I2:K2"/>
    <mergeCell ref="F3:H3"/>
    <mergeCell ref="I3:K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D9C771138BD8499F295DA9EFA7D48F" ma:contentTypeVersion="0" ma:contentTypeDescription="Create a new document." ma:contentTypeScope="" ma:versionID="7d2638bf103efb323597996a405f8d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47B935-6F8E-4FD4-A070-F6D949AEE87D}"/>
</file>

<file path=customXml/itemProps2.xml><?xml version="1.0" encoding="utf-8"?>
<ds:datastoreItem xmlns:ds="http://schemas.openxmlformats.org/officeDocument/2006/customXml" ds:itemID="{85C6F2AC-8269-40CA-A784-B474E3B16080}"/>
</file>

<file path=customXml/itemProps3.xml><?xml version="1.0" encoding="utf-8"?>
<ds:datastoreItem xmlns:ds="http://schemas.openxmlformats.org/officeDocument/2006/customXml" ds:itemID="{26C33491-9923-4928-A554-DD0CE9641E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Đất ở</vt:lpstr>
      <vt:lpstr>Đất SXKD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2024-06-05T02:03:57Z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0x010100DAD9C771138BD8499F295DA9EFA7D48F</vt:lpwstr>
  </property>
</Properties>
</file>